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oc\Документы\ОАФМ\2024\Открытость 2024\Раздел 5 Проект закона о бюджете\От управлений и отделов\УБПиМО\"/>
    </mc:Choice>
  </mc:AlternateContent>
  <bookViews>
    <workbookView xWindow="0" yWindow="0" windowWidth="28800" windowHeight="11835" tabRatio="130"/>
  </bookViews>
  <sheets>
    <sheet name="Доходы" sheetId="1" r:id="rId1"/>
  </sheets>
  <definedNames>
    <definedName name="_xlnm.Print_Titles" localSheetId="0">Доходы!$3:$5</definedName>
    <definedName name="_xlnm.Print_Area" localSheetId="0">Доходы!$A$1:$Y$52</definedName>
  </definedNames>
  <calcPr calcId="162913" iterateDelta="1E-4"/>
  <customWorkbookViews>
    <customWorkbookView name="Комаров А.С. - Личное представление" guid="{1DA0251A-6BDD-41B9-BA77-DF375ED30EBA}" mergeInterval="0" personalView="1" maximized="1" xWindow="1" yWindow="1" windowWidth="1916" windowHeight="84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1" i="1" l="1"/>
  <c r="Y52" i="1"/>
  <c r="Y49" i="1"/>
  <c r="F45" i="1"/>
  <c r="E45" i="1"/>
  <c r="C18" i="1"/>
  <c r="S12" i="1" l="1"/>
  <c r="L12" i="1"/>
  <c r="D12" i="1"/>
  <c r="D11" i="1" s="1"/>
  <c r="D7" i="1" s="1"/>
  <c r="D6" i="1" s="1"/>
  <c r="L11" i="1"/>
  <c r="D8" i="1"/>
  <c r="D18" i="1"/>
  <c r="S45" i="1"/>
  <c r="D45" i="1"/>
  <c r="G45" i="1"/>
  <c r="T34" i="1" l="1"/>
  <c r="U34" i="1"/>
  <c r="V34" i="1"/>
  <c r="W34" i="1"/>
  <c r="X34" i="1"/>
  <c r="Y34" i="1"/>
  <c r="M34" i="1"/>
  <c r="N34" i="1"/>
  <c r="O34" i="1"/>
  <c r="P34" i="1"/>
  <c r="Q34" i="1"/>
  <c r="R34" i="1"/>
  <c r="H34" i="1"/>
  <c r="I34" i="1"/>
  <c r="J34" i="1"/>
  <c r="K34" i="1"/>
  <c r="E34" i="1"/>
  <c r="F34" i="1"/>
  <c r="E36" i="1"/>
  <c r="F36" i="1"/>
  <c r="E35" i="1"/>
  <c r="F35" i="1"/>
  <c r="T35" i="1"/>
  <c r="U35" i="1"/>
  <c r="V35" i="1"/>
  <c r="W35" i="1"/>
  <c r="X35" i="1"/>
  <c r="Y35" i="1"/>
  <c r="P35" i="1"/>
  <c r="Q35" i="1"/>
  <c r="R35" i="1"/>
  <c r="M35" i="1"/>
  <c r="N35" i="1"/>
  <c r="H35" i="1"/>
  <c r="I35" i="1"/>
  <c r="O35" i="1"/>
  <c r="J35" i="1"/>
  <c r="K35" i="1"/>
  <c r="E37" i="1"/>
  <c r="F37" i="1"/>
  <c r="H37" i="1"/>
  <c r="I37" i="1"/>
  <c r="J37" i="1"/>
  <c r="K37" i="1"/>
  <c r="M37" i="1"/>
  <c r="N37" i="1"/>
  <c r="O37" i="1"/>
  <c r="P37" i="1"/>
  <c r="Q37" i="1"/>
  <c r="R37" i="1"/>
  <c r="T37" i="1"/>
  <c r="U37" i="1"/>
  <c r="V37" i="1"/>
  <c r="W37" i="1"/>
  <c r="X37" i="1"/>
  <c r="Y37" i="1"/>
  <c r="T44" i="1" l="1"/>
  <c r="U44" i="1"/>
  <c r="V44" i="1"/>
  <c r="W44" i="1"/>
  <c r="X44" i="1"/>
  <c r="Y44" i="1"/>
  <c r="M44" i="1"/>
  <c r="N44" i="1"/>
  <c r="O44" i="1"/>
  <c r="P44" i="1"/>
  <c r="Q44" i="1"/>
  <c r="R44" i="1"/>
  <c r="J44" i="1"/>
  <c r="K44" i="1"/>
  <c r="H44" i="1"/>
  <c r="I44" i="1"/>
  <c r="E44" i="1"/>
  <c r="F44" i="1"/>
  <c r="H42" i="1" l="1"/>
  <c r="I42" i="1"/>
  <c r="J42" i="1"/>
  <c r="K42" i="1"/>
  <c r="H43" i="1"/>
  <c r="I43" i="1"/>
  <c r="J43" i="1"/>
  <c r="K43" i="1"/>
  <c r="H41" i="1"/>
  <c r="I41" i="1"/>
  <c r="J41" i="1"/>
  <c r="K41" i="1"/>
  <c r="K40" i="1"/>
  <c r="J40" i="1"/>
  <c r="E29" i="1" l="1"/>
  <c r="E30" i="1"/>
  <c r="G12" i="1" l="1"/>
  <c r="C12" i="1"/>
  <c r="L45" i="1" l="1"/>
  <c r="S39" i="1"/>
  <c r="L39" i="1"/>
  <c r="G39" i="1"/>
  <c r="G18" i="1"/>
  <c r="Y9" i="1" l="1"/>
  <c r="Y10" i="1"/>
  <c r="Y12" i="1"/>
  <c r="Y13" i="1"/>
  <c r="Y14" i="1"/>
  <c r="Y17" i="1"/>
  <c r="Y19" i="1"/>
  <c r="Y20" i="1"/>
  <c r="Y21" i="1"/>
  <c r="Y23" i="1"/>
  <c r="Y24" i="1"/>
  <c r="Y30" i="1"/>
  <c r="Y31" i="1"/>
  <c r="Y32" i="1"/>
  <c r="Y33" i="1"/>
  <c r="Y36" i="1"/>
  <c r="Y38" i="1"/>
  <c r="Y39" i="1"/>
  <c r="Y40" i="1"/>
  <c r="Y41" i="1"/>
  <c r="Y42" i="1"/>
  <c r="Y43" i="1"/>
  <c r="Y45" i="1"/>
  <c r="Y46" i="1"/>
  <c r="Y47" i="1"/>
  <c r="Y48" i="1"/>
  <c r="Y50" i="1"/>
  <c r="W9" i="1"/>
  <c r="W10" i="1"/>
  <c r="W12" i="1"/>
  <c r="W13" i="1"/>
  <c r="W14" i="1"/>
  <c r="W17" i="1"/>
  <c r="W19" i="1"/>
  <c r="W20" i="1"/>
  <c r="W21" i="1"/>
  <c r="W23" i="1"/>
  <c r="W24" i="1"/>
  <c r="W30" i="1"/>
  <c r="W31" i="1"/>
  <c r="W32" i="1"/>
  <c r="W33" i="1"/>
  <c r="W36" i="1"/>
  <c r="W38" i="1"/>
  <c r="W40" i="1"/>
  <c r="W41" i="1"/>
  <c r="W42" i="1"/>
  <c r="W43" i="1"/>
  <c r="W46" i="1"/>
  <c r="W47" i="1"/>
  <c r="W49" i="1"/>
  <c r="W50" i="1"/>
  <c r="W51" i="1"/>
  <c r="W52" i="1"/>
  <c r="U9" i="1"/>
  <c r="U10" i="1"/>
  <c r="U12" i="1"/>
  <c r="U13" i="1"/>
  <c r="U14" i="1"/>
  <c r="U17" i="1"/>
  <c r="U19" i="1"/>
  <c r="U20" i="1"/>
  <c r="U21" i="1"/>
  <c r="U23" i="1"/>
  <c r="U24" i="1"/>
  <c r="U30" i="1"/>
  <c r="U31" i="1"/>
  <c r="U32" i="1"/>
  <c r="U33" i="1"/>
  <c r="U36" i="1"/>
  <c r="U38" i="1"/>
  <c r="U40" i="1"/>
  <c r="U41" i="1"/>
  <c r="U42" i="1"/>
  <c r="U43" i="1"/>
  <c r="U46" i="1"/>
  <c r="U47" i="1"/>
  <c r="U49" i="1"/>
  <c r="U50" i="1"/>
  <c r="U51" i="1"/>
  <c r="U52" i="1"/>
  <c r="R9" i="1"/>
  <c r="R10" i="1"/>
  <c r="R12" i="1"/>
  <c r="R13" i="1"/>
  <c r="R14" i="1"/>
  <c r="R17" i="1"/>
  <c r="R19" i="1"/>
  <c r="R20" i="1"/>
  <c r="R21" i="1"/>
  <c r="R23" i="1"/>
  <c r="R24" i="1"/>
  <c r="R30" i="1"/>
  <c r="R31" i="1"/>
  <c r="R32" i="1"/>
  <c r="R33" i="1"/>
  <c r="R36" i="1"/>
  <c r="R38" i="1"/>
  <c r="R39" i="1"/>
  <c r="R40" i="1"/>
  <c r="R41" i="1"/>
  <c r="R42" i="1"/>
  <c r="R43" i="1"/>
  <c r="R45" i="1"/>
  <c r="R46" i="1"/>
  <c r="R47" i="1"/>
  <c r="R48" i="1"/>
  <c r="R49" i="1"/>
  <c r="R50" i="1"/>
  <c r="R51" i="1"/>
  <c r="R52" i="1"/>
  <c r="P9" i="1"/>
  <c r="P10" i="1"/>
  <c r="P12" i="1"/>
  <c r="P13" i="1"/>
  <c r="P14" i="1"/>
  <c r="P17" i="1"/>
  <c r="P19" i="1"/>
  <c r="P20" i="1"/>
  <c r="P21" i="1"/>
  <c r="P23" i="1"/>
  <c r="P24" i="1"/>
  <c r="P30" i="1"/>
  <c r="P31" i="1"/>
  <c r="P32" i="1"/>
  <c r="P33" i="1"/>
  <c r="P36" i="1"/>
  <c r="P38" i="1"/>
  <c r="P40" i="1"/>
  <c r="P41" i="1"/>
  <c r="P42" i="1"/>
  <c r="P43" i="1"/>
  <c r="P46" i="1"/>
  <c r="P47" i="1"/>
  <c r="P49" i="1"/>
  <c r="P50" i="1"/>
  <c r="P51" i="1"/>
  <c r="P52" i="1"/>
  <c r="N9" i="1"/>
  <c r="N10" i="1"/>
  <c r="N12" i="1"/>
  <c r="N13" i="1"/>
  <c r="N14" i="1"/>
  <c r="N17" i="1"/>
  <c r="N19" i="1"/>
  <c r="N20" i="1"/>
  <c r="N21" i="1"/>
  <c r="N23" i="1"/>
  <c r="N24" i="1"/>
  <c r="N30" i="1"/>
  <c r="N31" i="1"/>
  <c r="N32" i="1"/>
  <c r="N33" i="1"/>
  <c r="N36" i="1"/>
  <c r="N38" i="1"/>
  <c r="N40" i="1"/>
  <c r="N41" i="1"/>
  <c r="N42" i="1"/>
  <c r="N43" i="1"/>
  <c r="N46" i="1"/>
  <c r="N47" i="1"/>
  <c r="N49" i="1"/>
  <c r="N50" i="1"/>
  <c r="N51" i="1"/>
  <c r="N52" i="1"/>
  <c r="K9" i="1"/>
  <c r="K10" i="1"/>
  <c r="K12" i="1"/>
  <c r="K13" i="1"/>
  <c r="K14" i="1"/>
  <c r="K17" i="1"/>
  <c r="K19" i="1"/>
  <c r="K20" i="1"/>
  <c r="K21" i="1"/>
  <c r="K23" i="1"/>
  <c r="K24" i="1"/>
  <c r="K30" i="1"/>
  <c r="K31" i="1"/>
  <c r="K32" i="1"/>
  <c r="K33" i="1"/>
  <c r="K36" i="1"/>
  <c r="K38" i="1"/>
  <c r="K46" i="1"/>
  <c r="K47" i="1"/>
  <c r="K49" i="1"/>
  <c r="K50" i="1"/>
  <c r="K51" i="1"/>
  <c r="K52" i="1"/>
  <c r="I9" i="1"/>
  <c r="I10" i="1"/>
  <c r="I12" i="1"/>
  <c r="I13" i="1"/>
  <c r="I14" i="1"/>
  <c r="I17" i="1"/>
  <c r="I19" i="1"/>
  <c r="I20" i="1"/>
  <c r="I21" i="1"/>
  <c r="I23" i="1"/>
  <c r="I24" i="1"/>
  <c r="I30" i="1"/>
  <c r="I31" i="1"/>
  <c r="I32" i="1"/>
  <c r="I33" i="1"/>
  <c r="I36" i="1"/>
  <c r="I38" i="1"/>
  <c r="I40" i="1"/>
  <c r="I46" i="1"/>
  <c r="I47" i="1"/>
  <c r="I49" i="1"/>
  <c r="I50" i="1"/>
  <c r="I51" i="1"/>
  <c r="I52" i="1"/>
  <c r="P48" i="1"/>
  <c r="W45" i="1"/>
  <c r="P39" i="1"/>
  <c r="K39" i="1" l="1"/>
  <c r="P45" i="1"/>
  <c r="W39" i="1"/>
  <c r="K48" i="1"/>
  <c r="W48" i="1"/>
  <c r="K45" i="1"/>
  <c r="F9" i="1"/>
  <c r="F10" i="1"/>
  <c r="F12" i="1"/>
  <c r="F13" i="1"/>
  <c r="F14" i="1"/>
  <c r="F17" i="1"/>
  <c r="F19" i="1"/>
  <c r="F20" i="1"/>
  <c r="F21" i="1"/>
  <c r="F23" i="1"/>
  <c r="F24" i="1"/>
  <c r="F26" i="1"/>
  <c r="F29" i="1"/>
  <c r="F30" i="1"/>
  <c r="F31" i="1"/>
  <c r="F32" i="1"/>
  <c r="F33" i="1"/>
  <c r="F38" i="1"/>
  <c r="F40" i="1"/>
  <c r="F41" i="1"/>
  <c r="F42" i="1"/>
  <c r="F43" i="1"/>
  <c r="F46" i="1"/>
  <c r="F47" i="1"/>
  <c r="F49" i="1"/>
  <c r="F50" i="1"/>
  <c r="F51" i="1"/>
  <c r="F52" i="1"/>
  <c r="U45" i="1" l="1"/>
  <c r="I45" i="1"/>
  <c r="N45" i="1"/>
  <c r="N48" i="1"/>
  <c r="I48" i="1"/>
  <c r="U48" i="1"/>
  <c r="F48" i="1"/>
  <c r="N39" i="1"/>
  <c r="I39" i="1"/>
  <c r="U39" i="1"/>
  <c r="F39" i="1"/>
  <c r="F27" i="1"/>
  <c r="F28" i="1"/>
  <c r="T9" i="1"/>
  <c r="V9" i="1"/>
  <c r="X9" i="1"/>
  <c r="T10" i="1"/>
  <c r="V10" i="1"/>
  <c r="X10" i="1"/>
  <c r="T12" i="1"/>
  <c r="V12" i="1"/>
  <c r="X12" i="1"/>
  <c r="T13" i="1"/>
  <c r="V13" i="1"/>
  <c r="X13" i="1"/>
  <c r="T14" i="1"/>
  <c r="V14" i="1"/>
  <c r="X14" i="1"/>
  <c r="T17" i="1"/>
  <c r="V17" i="1"/>
  <c r="X17" i="1"/>
  <c r="T19" i="1"/>
  <c r="V19" i="1"/>
  <c r="X19" i="1"/>
  <c r="T20" i="1"/>
  <c r="V20" i="1"/>
  <c r="X20" i="1"/>
  <c r="T21" i="1"/>
  <c r="V21" i="1"/>
  <c r="X21" i="1"/>
  <c r="T23" i="1"/>
  <c r="V23" i="1"/>
  <c r="X23" i="1"/>
  <c r="T24" i="1"/>
  <c r="V24" i="1"/>
  <c r="X24" i="1"/>
  <c r="T30" i="1"/>
  <c r="V30" i="1"/>
  <c r="X30" i="1"/>
  <c r="T31" i="1"/>
  <c r="V31" i="1"/>
  <c r="X31" i="1"/>
  <c r="T32" i="1"/>
  <c r="V32" i="1"/>
  <c r="X32" i="1"/>
  <c r="T33" i="1"/>
  <c r="V33" i="1"/>
  <c r="X33" i="1"/>
  <c r="T36" i="1"/>
  <c r="V36" i="1"/>
  <c r="X36" i="1"/>
  <c r="T38" i="1"/>
  <c r="V38" i="1"/>
  <c r="X38" i="1"/>
  <c r="T39" i="1"/>
  <c r="V39" i="1"/>
  <c r="X39" i="1"/>
  <c r="T40" i="1"/>
  <c r="V40" i="1"/>
  <c r="X40" i="1"/>
  <c r="T41" i="1"/>
  <c r="V41" i="1"/>
  <c r="X41" i="1"/>
  <c r="T42" i="1"/>
  <c r="V42" i="1"/>
  <c r="X42" i="1"/>
  <c r="T43" i="1"/>
  <c r="V43" i="1"/>
  <c r="X43" i="1"/>
  <c r="T45" i="1"/>
  <c r="V45" i="1"/>
  <c r="X45" i="1"/>
  <c r="T46" i="1"/>
  <c r="V46" i="1"/>
  <c r="X46" i="1"/>
  <c r="T47" i="1"/>
  <c r="V47" i="1"/>
  <c r="X47" i="1"/>
  <c r="T48" i="1"/>
  <c r="V48" i="1"/>
  <c r="X48" i="1"/>
  <c r="T49" i="1"/>
  <c r="V49" i="1"/>
  <c r="X49" i="1"/>
  <c r="T50" i="1"/>
  <c r="V50" i="1"/>
  <c r="X50" i="1"/>
  <c r="T51" i="1"/>
  <c r="V51" i="1"/>
  <c r="X51" i="1"/>
  <c r="T52" i="1"/>
  <c r="V52" i="1"/>
  <c r="X52" i="1"/>
  <c r="Q9" i="1"/>
  <c r="Q10" i="1"/>
  <c r="Q12" i="1"/>
  <c r="Q13" i="1"/>
  <c r="Q14" i="1"/>
  <c r="Q17" i="1"/>
  <c r="Q19" i="1"/>
  <c r="Q20" i="1"/>
  <c r="Q21" i="1"/>
  <c r="Q23" i="1"/>
  <c r="Q24" i="1"/>
  <c r="Q30" i="1"/>
  <c r="Q31" i="1"/>
  <c r="Q32" i="1"/>
  <c r="Q33" i="1"/>
  <c r="Q36" i="1"/>
  <c r="Q38" i="1"/>
  <c r="Q39" i="1"/>
  <c r="Q40" i="1"/>
  <c r="Q41" i="1"/>
  <c r="Q42" i="1"/>
  <c r="Q43" i="1"/>
  <c r="Q45" i="1"/>
  <c r="Q46" i="1"/>
  <c r="Q47" i="1"/>
  <c r="Q48" i="1"/>
  <c r="Q49" i="1"/>
  <c r="Q50" i="1"/>
  <c r="Q51" i="1"/>
  <c r="Q52" i="1"/>
  <c r="M9" i="1"/>
  <c r="M10" i="1"/>
  <c r="M12" i="1"/>
  <c r="M13" i="1"/>
  <c r="M14" i="1"/>
  <c r="M17" i="1"/>
  <c r="M19" i="1"/>
  <c r="M20" i="1"/>
  <c r="M21" i="1"/>
  <c r="M23" i="1"/>
  <c r="M24" i="1"/>
  <c r="M30" i="1"/>
  <c r="M31" i="1"/>
  <c r="M32" i="1"/>
  <c r="M33" i="1"/>
  <c r="M36" i="1"/>
  <c r="M38" i="1"/>
  <c r="M39" i="1"/>
  <c r="M40" i="1"/>
  <c r="M41" i="1"/>
  <c r="M42" i="1"/>
  <c r="M43" i="1"/>
  <c r="M45" i="1"/>
  <c r="M46" i="1"/>
  <c r="M47" i="1"/>
  <c r="M48" i="1"/>
  <c r="M49" i="1"/>
  <c r="M50" i="1"/>
  <c r="M51" i="1"/>
  <c r="M52" i="1"/>
  <c r="H9" i="1"/>
  <c r="H10" i="1"/>
  <c r="H12" i="1"/>
  <c r="H13" i="1"/>
  <c r="H14" i="1"/>
  <c r="H17" i="1"/>
  <c r="H19" i="1"/>
  <c r="H20" i="1"/>
  <c r="H21" i="1"/>
  <c r="H23" i="1"/>
  <c r="H24" i="1"/>
  <c r="H30" i="1"/>
  <c r="H31" i="1"/>
  <c r="H32" i="1"/>
  <c r="H33" i="1"/>
  <c r="H36" i="1"/>
  <c r="H38" i="1"/>
  <c r="H39" i="1"/>
  <c r="H40" i="1"/>
  <c r="H45" i="1"/>
  <c r="H46" i="1"/>
  <c r="H47" i="1"/>
  <c r="H48" i="1"/>
  <c r="H49" i="1"/>
  <c r="H50" i="1"/>
  <c r="H51" i="1"/>
  <c r="H52" i="1"/>
  <c r="E9" i="1"/>
  <c r="E10" i="1"/>
  <c r="E12" i="1"/>
  <c r="E13" i="1"/>
  <c r="E14" i="1"/>
  <c r="E17" i="1"/>
  <c r="E19" i="1"/>
  <c r="E20" i="1"/>
  <c r="E21" i="1"/>
  <c r="E23" i="1"/>
  <c r="E24" i="1"/>
  <c r="E26" i="1"/>
  <c r="E28" i="1"/>
  <c r="E31" i="1"/>
  <c r="E32" i="1"/>
  <c r="E33" i="1"/>
  <c r="E38" i="1"/>
  <c r="E39" i="1"/>
  <c r="E40" i="1"/>
  <c r="E41" i="1"/>
  <c r="E42" i="1"/>
  <c r="E43" i="1"/>
  <c r="E46" i="1"/>
  <c r="E47" i="1"/>
  <c r="E48" i="1"/>
  <c r="E49" i="1"/>
  <c r="E50" i="1"/>
  <c r="E51" i="1"/>
  <c r="E52" i="1"/>
  <c r="E27" i="1" l="1"/>
  <c r="O52" i="1"/>
  <c r="O51" i="1"/>
  <c r="O50" i="1"/>
  <c r="O49" i="1"/>
  <c r="O48" i="1"/>
  <c r="O47" i="1"/>
  <c r="O46" i="1"/>
  <c r="O45" i="1"/>
  <c r="O43" i="1"/>
  <c r="O42" i="1"/>
  <c r="O41" i="1"/>
  <c r="O40" i="1"/>
  <c r="O39" i="1"/>
  <c r="O38" i="1"/>
  <c r="O36" i="1"/>
  <c r="O33" i="1"/>
  <c r="O32" i="1"/>
  <c r="O31" i="1"/>
  <c r="O30" i="1"/>
  <c r="O24" i="1"/>
  <c r="O23" i="1"/>
  <c r="O21" i="1"/>
  <c r="O20" i="1"/>
  <c r="O19" i="1"/>
  <c r="O17" i="1"/>
  <c r="O14" i="1"/>
  <c r="O13" i="1"/>
  <c r="O12" i="1"/>
  <c r="O10" i="1"/>
  <c r="O9" i="1"/>
  <c r="S18" i="1" l="1"/>
  <c r="L18" i="1"/>
  <c r="S11" i="1"/>
  <c r="G11" i="1"/>
  <c r="S8" i="1"/>
  <c r="L8" i="1"/>
  <c r="G8" i="1"/>
  <c r="Y18" i="1" l="1"/>
  <c r="R18" i="1"/>
  <c r="Q18" i="1"/>
  <c r="Y11" i="1"/>
  <c r="R11" i="1"/>
  <c r="Q11" i="1"/>
  <c r="R8" i="1"/>
  <c r="Y8" i="1"/>
  <c r="Q8" i="1"/>
  <c r="X18" i="1"/>
  <c r="X11" i="1"/>
  <c r="X8" i="1"/>
  <c r="J46" i="1"/>
  <c r="J9" i="1" l="1"/>
  <c r="J10" i="1"/>
  <c r="J12" i="1"/>
  <c r="J13" i="1"/>
  <c r="J14" i="1"/>
  <c r="J17" i="1"/>
  <c r="J19" i="1"/>
  <c r="J20" i="1"/>
  <c r="J21" i="1"/>
  <c r="J23" i="1"/>
  <c r="J24" i="1"/>
  <c r="J30" i="1"/>
  <c r="J31" i="1"/>
  <c r="J32" i="1"/>
  <c r="J33" i="1"/>
  <c r="J36" i="1"/>
  <c r="J38" i="1"/>
  <c r="J45" i="1"/>
  <c r="J47" i="1"/>
  <c r="J49" i="1"/>
  <c r="J50" i="1"/>
  <c r="J51" i="1"/>
  <c r="J52" i="1"/>
  <c r="S22" i="1" l="1"/>
  <c r="L22" i="1"/>
  <c r="G22" i="1"/>
  <c r="D22" i="1"/>
  <c r="C22" i="1"/>
  <c r="D16" i="1"/>
  <c r="C16" i="1"/>
  <c r="S16" i="1"/>
  <c r="S7" i="1" s="1"/>
  <c r="L16" i="1"/>
  <c r="L7" i="1" s="1"/>
  <c r="G16" i="1"/>
  <c r="G7" i="1" s="1"/>
  <c r="C11" i="1"/>
  <c r="E11" i="1" s="1"/>
  <c r="C8" i="1"/>
  <c r="E22" i="1" l="1"/>
  <c r="E8" i="1"/>
  <c r="C7" i="1"/>
  <c r="R7" i="1"/>
  <c r="Y7" i="1"/>
  <c r="X7" i="1"/>
  <c r="Q7" i="1"/>
  <c r="F22" i="1"/>
  <c r="N8" i="1"/>
  <c r="I8" i="1"/>
  <c r="U8" i="1"/>
  <c r="F16" i="1"/>
  <c r="I11" i="1"/>
  <c r="N11" i="1"/>
  <c r="U11" i="1"/>
  <c r="F11" i="1"/>
  <c r="W11" i="1"/>
  <c r="P11" i="1"/>
  <c r="K11" i="1"/>
  <c r="F8" i="1"/>
  <c r="K8" i="1"/>
  <c r="W8" i="1"/>
  <c r="P8" i="1"/>
  <c r="W18" i="1"/>
  <c r="K18" i="1"/>
  <c r="P18" i="1"/>
  <c r="F18" i="1"/>
  <c r="U18" i="1"/>
  <c r="I18" i="1"/>
  <c r="N18" i="1"/>
  <c r="U22" i="1"/>
  <c r="W22" i="1"/>
  <c r="P22" i="1"/>
  <c r="Y22" i="1"/>
  <c r="N22" i="1"/>
  <c r="R22" i="1"/>
  <c r="K22" i="1"/>
  <c r="I22" i="1"/>
  <c r="Q22" i="1"/>
  <c r="W16" i="1"/>
  <c r="U16" i="1"/>
  <c r="M26" i="1"/>
  <c r="Y16" i="1"/>
  <c r="N16" i="1"/>
  <c r="P16" i="1"/>
  <c r="K16" i="1"/>
  <c r="R16" i="1"/>
  <c r="I16" i="1"/>
  <c r="Q16" i="1"/>
  <c r="V18" i="1"/>
  <c r="V11" i="1"/>
  <c r="V8" i="1"/>
  <c r="M22" i="1"/>
  <c r="H22" i="1"/>
  <c r="M18" i="1"/>
  <c r="H18" i="1"/>
  <c r="E18" i="1"/>
  <c r="T18" i="1"/>
  <c r="E16" i="1"/>
  <c r="M16" i="1"/>
  <c r="H16" i="1"/>
  <c r="M11" i="1"/>
  <c r="H11" i="1"/>
  <c r="T11" i="1"/>
  <c r="M8" i="1"/>
  <c r="H8" i="1"/>
  <c r="T8" i="1"/>
  <c r="T22" i="1"/>
  <c r="X22" i="1"/>
  <c r="V22" i="1"/>
  <c r="T16" i="1"/>
  <c r="X16" i="1"/>
  <c r="V16" i="1"/>
  <c r="O22" i="1"/>
  <c r="O18" i="1"/>
  <c r="O16" i="1"/>
  <c r="O11" i="1"/>
  <c r="O8" i="1"/>
  <c r="J16" i="1"/>
  <c r="J11" i="1"/>
  <c r="J18" i="1"/>
  <c r="J8" i="1"/>
  <c r="J22" i="1"/>
  <c r="H7" i="1" l="1"/>
  <c r="E7" i="1"/>
  <c r="I7" i="1"/>
  <c r="K7" i="1"/>
  <c r="J7" i="1"/>
  <c r="F7" i="1"/>
  <c r="W7" i="1"/>
  <c r="P7" i="1"/>
  <c r="U7" i="1"/>
  <c r="N7" i="1"/>
  <c r="C6" i="1"/>
  <c r="F6" i="1" s="1"/>
  <c r="N26" i="1"/>
  <c r="O26" i="1"/>
  <c r="P26" i="1"/>
  <c r="Y26" i="1"/>
  <c r="W26" i="1"/>
  <c r="U26" i="1"/>
  <c r="V7" i="1"/>
  <c r="O7" i="1"/>
  <c r="T7" i="1"/>
  <c r="M7" i="1"/>
  <c r="V26" i="1"/>
  <c r="T26" i="1"/>
  <c r="X26" i="1"/>
  <c r="E6" i="1" l="1"/>
  <c r="J48" i="1"/>
  <c r="J39" i="1"/>
  <c r="W29" i="1" l="1"/>
  <c r="U29" i="1"/>
  <c r="T29" i="1"/>
  <c r="V29" i="1"/>
  <c r="N29" i="1"/>
  <c r="Y29" i="1"/>
  <c r="P29" i="1"/>
  <c r="X29" i="1"/>
  <c r="M29" i="1"/>
  <c r="O29" i="1"/>
  <c r="W28" i="1" l="1"/>
  <c r="U28" i="1"/>
  <c r="Y28" i="1"/>
  <c r="P28" i="1"/>
  <c r="N28" i="1"/>
  <c r="M28" i="1"/>
  <c r="R29" i="1"/>
  <c r="K29" i="1"/>
  <c r="I29" i="1"/>
  <c r="H29" i="1"/>
  <c r="Q29" i="1"/>
  <c r="V28" i="1"/>
  <c r="X28" i="1"/>
  <c r="T28" i="1"/>
  <c r="L6" i="1"/>
  <c r="O28" i="1"/>
  <c r="J29" i="1"/>
  <c r="W27" i="1" l="1"/>
  <c r="U27" i="1"/>
  <c r="S6" i="1"/>
  <c r="X6" i="1" s="1"/>
  <c r="P27" i="1"/>
  <c r="N27" i="1"/>
  <c r="Y27" i="1"/>
  <c r="M27" i="1"/>
  <c r="R28" i="1"/>
  <c r="K28" i="1"/>
  <c r="I28" i="1"/>
  <c r="H28" i="1"/>
  <c r="Q28" i="1"/>
  <c r="T27" i="1"/>
  <c r="X27" i="1"/>
  <c r="V27" i="1"/>
  <c r="O27" i="1"/>
  <c r="G6" i="1"/>
  <c r="J6" i="1" s="1"/>
  <c r="J28" i="1"/>
  <c r="W6" i="1" l="1"/>
  <c r="T6" i="1"/>
  <c r="V6" i="1"/>
  <c r="U6" i="1"/>
  <c r="Y6" i="1"/>
  <c r="P6" i="1"/>
  <c r="M6" i="1"/>
  <c r="O6" i="1"/>
  <c r="N6" i="1"/>
  <c r="H6" i="1"/>
  <c r="R27" i="1"/>
  <c r="K27" i="1"/>
  <c r="I27" i="1"/>
  <c r="Q27" i="1"/>
  <c r="H27" i="1"/>
  <c r="J27" i="1"/>
  <c r="I26" i="1"/>
  <c r="R6" i="1" l="1"/>
  <c r="I6" i="1"/>
  <c r="K6" i="1"/>
  <c r="Q6" i="1"/>
  <c r="K26" i="1"/>
  <c r="J26" i="1"/>
  <c r="Q26" i="1"/>
  <c r="H26" i="1"/>
  <c r="R26" i="1"/>
</calcChain>
</file>

<file path=xl/sharedStrings.xml><?xml version="1.0" encoding="utf-8"?>
<sst xmlns="http://schemas.openxmlformats.org/spreadsheetml/2006/main" count="143" uniqueCount="126">
  <si>
    <t>тыс. рублей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</si>
  <si>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</si>
  <si>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</si>
  <si>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</si>
  <si>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</si>
  <si>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</si>
  <si>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</si>
  <si>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</si>
  <si>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</si>
  <si>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ГОСУДАРСТВЕННАЯ ПОШЛИНА</t>
  </si>
  <si>
    <t>Налог на добычу полезных ископаемых</t>
  </si>
  <si>
    <t>Транспортный налог</t>
  </si>
  <si>
    <t>Налог на имущество организаций</t>
  </si>
  <si>
    <t>Налог на доходы физических лиц</t>
  </si>
  <si>
    <t>Налог на прибыль организаций</t>
  </si>
  <si>
    <t>НАЛОГОВЫЕ И НЕНАЛОГОВЫЕ ДОХОДЫ</t>
  </si>
  <si>
    <t>Дотации бюджетам бюджетной системы Российской Федерации, в том числе</t>
  </si>
  <si>
    <t>на выравнивание бюджетной обеспеченности</t>
  </si>
  <si>
    <t xml:space="preserve">на поддержку мер по обеспечению сбалансированности бюджетов субъектов РФ </t>
  </si>
  <si>
    <t>Акцизы по подакцизным товарам (продукции), производимым на территории РФ, в т.ч.:</t>
  </si>
  <si>
    <t>ИТОГО ДОХОДОВ</t>
  </si>
  <si>
    <t>Наименование доходов</t>
  </si>
  <si>
    <t>на частичную компенсацию дополнительных расходов на повышение оплаты труда работников бюджетной сферы</t>
  </si>
  <si>
    <t xml:space="preserve"> связанные с особым режимом безопасного функционирования закрытых административно-территориальных образований, городским округам</t>
  </si>
  <si>
    <t>%</t>
  </si>
  <si>
    <t>Код бюджетной классификации                              (без указания кода главного администратора доходов бюджета)</t>
  </si>
  <si>
    <t>1 01 01000 00 0000 110</t>
  </si>
  <si>
    <t>1 01 02000 01 0000 110</t>
  </si>
  <si>
    <t>1 00 00000 00 0000 000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</si>
  <si>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</si>
  <si>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</si>
  <si>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</si>
  <si>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</si>
  <si>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Акцизы на алкогольную продукцию</t>
  </si>
  <si>
    <t>Акцизы на нефтепродукты</t>
  </si>
  <si>
    <t>1 03 02000 01 0000 110</t>
  </si>
  <si>
    <t>1 06 00000 00 0000 000</t>
  </si>
  <si>
    <t>НАЛОГИ НА ИМУЩЕСТВО</t>
  </si>
  <si>
    <t>1 05 00000 00 0000 000</t>
  </si>
  <si>
    <t>НАЛОГИ НА СОВОКУПНЫЙ ДОХОД</t>
  </si>
  <si>
    <t>1 05 06000 01 0000 110</t>
  </si>
  <si>
    <t>Налог на профессиональный доход</t>
  </si>
  <si>
    <t>1 06 05000 02 0000 110</t>
  </si>
  <si>
    <t>Налог на игорный бизнес</t>
  </si>
  <si>
    <t>1 06 02000 02 0000 110</t>
  </si>
  <si>
    <t>1 06 04000 02 0000 110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</si>
  <si>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</si>
  <si>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</si>
  <si>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</si>
  <si>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1 08 00000 00 0000 000</t>
  </si>
  <si>
    <t>НЕНАЛОГОВЫЕ ДОХОДЫ</t>
  </si>
  <si>
    <t>2 00 00000 00 0000 000</t>
  </si>
  <si>
    <t>2 02 00000 00 0000 000</t>
  </si>
  <si>
    <t>2 02 15002 00 0000 150</t>
  </si>
  <si>
    <t>2 02 15001 00 0000 150</t>
  </si>
  <si>
    <t>2 02 10000 00 0000 150</t>
  </si>
  <si>
    <t>2 02 15009 00 0000 150</t>
  </si>
  <si>
    <t>2 02 15010 00 0000 150</t>
  </si>
  <si>
    <t>2 02 20000 00 0000 150</t>
  </si>
  <si>
    <t>2 02 30000 00 0000 150</t>
  </si>
  <si>
    <t>2 02 40000 00 0000 150</t>
  </si>
  <si>
    <t>2 03 00000 00 0000 000</t>
  </si>
  <si>
    <t>2 03 02040 02 0000 150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</si>
  <si>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</si>
  <si>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 </t>
  </si>
  <si>
    <t>2 03 02080 02 0000 150</t>
  </si>
  <si>
    <t>2 04 00000 00 0000 000</t>
  </si>
  <si>
    <t xml:space="preserve">Поступления от денежных пожертвований, предоставляемых негосударственными организациями получателям средств бюджетов субъектов Российской Федерации </t>
  </si>
  <si>
    <t>2 04 02020 02 0000 150</t>
  </si>
  <si>
    <t>2 07 00000 00 0000 000</t>
  </si>
  <si>
    <t xml:space="preserve">Поступления от денежных пожертвований, предоставляемых физическими лицами получателям средств бюджетов субъектов Российской Федерации </t>
  </si>
  <si>
    <t>2 07 02020 02 0000 150</t>
  </si>
  <si>
    <t xml:space="preserve">Прочие безвозмездные поступления в бюджеты субъектов Российской Федерации </t>
  </si>
  <si>
    <t>2 07 02030 02 0000 150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</si>
  <si>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</si>
  <si>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2 18 00000 00 0000 000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</si>
  <si>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</si>
  <si>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 xml:space="preserve">2 19 00000 00 0000 000 </t>
  </si>
  <si>
    <t>5=4-3</t>
  </si>
  <si>
    <t>6=4/3*100</t>
  </si>
  <si>
    <t>2 03 02020 02 0000 150</t>
  </si>
  <si>
    <t>2 03 02030 02 0000 150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</si>
  <si>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 </t>
  </si>
  <si>
    <t>Поступления от денежных пожертвований, предоставляемых государственными (муниципальными) организациями получателям средств бюджетов субъектов Российской Федерации</t>
  </si>
  <si>
    <t>2 04 02010 02 0000 150</t>
  </si>
  <si>
    <t xml:space="preserve">Предоставление негосударственными организациями грантов для получателей средств бюджетов субъектов Российской Федерации </t>
  </si>
  <si>
    <t>Отклонение 2024 года от 2023 года</t>
  </si>
  <si>
    <t>8=7-3</t>
  </si>
  <si>
    <t>9=7/3*100</t>
  </si>
  <si>
    <t>10=7-4</t>
  </si>
  <si>
    <t>11=7/4*100</t>
  </si>
  <si>
    <t>13=12-3</t>
  </si>
  <si>
    <t>14=12/3*100</t>
  </si>
  <si>
    <t>15=12-4</t>
  </si>
  <si>
    <t>16=12/4*100</t>
  </si>
  <si>
    <t>17=12-7</t>
  </si>
  <si>
    <t>18=12/7*100</t>
  </si>
  <si>
    <t>20=19-3</t>
  </si>
  <si>
    <t>21=19/3*100</t>
  </si>
  <si>
    <t>22=19-4</t>
  </si>
  <si>
    <t>23=19/4*100</t>
  </si>
  <si>
    <t>Отклонение 2025 года от 2024 года</t>
  </si>
  <si>
    <t>24=19-12</t>
  </si>
  <si>
    <t>25=19/12*100</t>
  </si>
  <si>
    <t>Акциз на жидкую сталь</t>
  </si>
  <si>
    <t>Отклонение 2025 года от 2023 года</t>
  </si>
  <si>
    <t>Отклонение 2026 года от 2023 года</t>
  </si>
  <si>
    <t>Отклонение 2026 года от 2025 года</t>
  </si>
  <si>
    <t>Прогноз 
на 2025 год</t>
  </si>
  <si>
    <t>Прогноз 
на 2026 год</t>
  </si>
  <si>
    <t>1 09 00000 00 0000 000</t>
  </si>
  <si>
    <t>ЗАДОЛЖЕННОСТЬ И ПЕРЕРАСЧЕТЫ ПО ОТМЕНЕННЫМ НАЛОГАМ, СБОРАМ И ИНЫМ ОБЯЗАТЕЛЬНЫМ ПЛАТЕЖАМ</t>
  </si>
  <si>
    <t>Прочие безвозмездные поступления от государственных (муниципальных) организаций в бюджеты субъектов Российской Федерации</t>
  </si>
  <si>
    <t>2 02 15 549 02 0000 150</t>
  </si>
  <si>
    <t>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</si>
  <si>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2 02 15 399 00 0000 150</t>
  </si>
  <si>
    <t>Дотации бюджетам субъектов Российской Федерации на премирование победителей Всероссийского конкурса "Лучшая муниципальная практика"</t>
  </si>
  <si>
    <t>Аналитические данные о доходах Оренбургской области на 2025 год и на плановый период 2026 и 2027 годов</t>
  </si>
  <si>
    <t>Факт 
за 2023 год</t>
  </si>
  <si>
    <t>Ожидаемое исполнение на 2024 год</t>
  </si>
  <si>
    <t>Отклонение 2026 года от 2024 года</t>
  </si>
  <si>
    <t>Прогноз 
на 2027 год</t>
  </si>
  <si>
    <t>Отклонение 2027 года от 2023 года</t>
  </si>
  <si>
    <t>Отклонение 2027 года от 2024 года</t>
  </si>
  <si>
    <t>Отклонение 2027 года от 2026 года</t>
  </si>
  <si>
    <t>2 03 02099 02 0000 150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</si>
</sst>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4"/>
    <xf numFmtId="0" fontId="5" fillId="0" borderId="5">
      <alignment horizontal="center" vertical="center" wrapText="1"/>
    </xf>
    <xf numFmtId="0" fontId="5" fillId="0" borderId="6"/>
    <xf numFmtId="0" fontId="5" fillId="0" borderId="5">
      <alignment horizontal="center" vertical="center" shrinkToFit="1"/>
    </xf>
    <xf numFmtId="0" fontId="5" fillId="2" borderId="7"/>
    <xf numFmtId="0" fontId="7" fillId="0" borderId="5">
      <alignment horizontal="left"/>
    </xf>
    <xf numFmtId="4" fontId="7" fillId="3" borderId="5">
      <alignment horizontal="right" vertical="top" shrinkToFit="1"/>
    </xf>
    <xf numFmtId="0" fontId="5" fillId="2" borderId="8"/>
    <xf numFmtId="0" fontId="5" fillId="0" borderId="7"/>
    <xf numFmtId="0" fontId="5" fillId="0" borderId="0">
      <alignment horizontal="left" wrapText="1"/>
    </xf>
    <xf numFmtId="49" fontId="5" fillId="0" borderId="5">
      <alignment horizontal="left" vertical="top" wrapText="1"/>
    </xf>
    <xf numFmtId="4" fontId="5" fillId="4" borderId="5">
      <alignment horizontal="right" vertical="top" shrinkToFit="1"/>
    </xf>
    <xf numFmtId="0" fontId="5" fillId="2" borderId="8">
      <alignment horizontal="center"/>
    </xf>
    <xf numFmtId="0" fontId="5" fillId="2" borderId="0">
      <alignment horizontal="center"/>
    </xf>
    <xf numFmtId="4" fontId="5" fillId="0" borderId="5">
      <alignment horizontal="right" vertical="top" shrinkToFit="1"/>
    </xf>
    <xf numFmtId="49" fontId="7" fillId="0" borderId="5">
      <alignment horizontal="left" vertical="top" wrapText="1"/>
    </xf>
    <xf numFmtId="0" fontId="5" fillId="2" borderId="0">
      <alignment horizontal="left"/>
    </xf>
    <xf numFmtId="4" fontId="5" fillId="0" borderId="6">
      <alignment horizontal="right" shrinkToFit="1"/>
    </xf>
    <xf numFmtId="4" fontId="5" fillId="0" borderId="0">
      <alignment horizontal="right" shrinkToFit="1"/>
    </xf>
    <xf numFmtId="0" fontId="5" fillId="2" borderId="7">
      <alignment horizontal="center"/>
    </xf>
    <xf numFmtId="0" fontId="8" fillId="0" borderId="0">
      <alignment vertical="top" wrapText="1"/>
    </xf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  <xf numFmtId="0" fontId="10" fillId="0" borderId="0"/>
    <xf numFmtId="0" fontId="2" fillId="0" borderId="0"/>
    <xf numFmtId="0" fontId="8" fillId="0" borderId="0">
      <alignment vertical="top" wrapText="1"/>
    </xf>
    <xf numFmtId="0" fontId="12" fillId="0" borderId="0"/>
    <xf numFmtId="0" fontId="10" fillId="0" borderId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3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0" fillId="0" borderId="1" xfId="1" applyNumberFormat="1" applyFont="1" applyFill="1" applyBorder="1" applyAlignment="1" applyProtection="1">
      <alignment horizontal="right" wrapText="1"/>
      <protection locked="0"/>
    </xf>
    <xf numFmtId="165" fontId="20" fillId="0" borderId="2" xfId="1" applyNumberFormat="1" applyFont="1" applyFill="1" applyBorder="1" applyAlignment="1" applyProtection="1">
      <alignment horizontal="right" wrapText="1"/>
      <protection locked="0"/>
    </xf>
    <xf numFmtId="165" fontId="14" fillId="0" borderId="0" xfId="0" applyNumberFormat="1" applyFont="1" applyFill="1" applyBorder="1" applyAlignment="1">
      <alignment horizontal="center" wrapText="1"/>
    </xf>
    <xf numFmtId="0" fontId="14" fillId="0" borderId="3" xfId="0" applyFont="1" applyFill="1" applyBorder="1" applyAlignment="1">
      <alignment vertical="center"/>
    </xf>
    <xf numFmtId="165" fontId="14" fillId="0" borderId="1" xfId="0" applyNumberFormat="1" applyFont="1" applyFill="1" applyBorder="1" applyAlignment="1">
      <alignment horizontal="right" wrapText="1"/>
    </xf>
    <xf numFmtId="0" fontId="18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wrapText="1"/>
    </xf>
    <xf numFmtId="4" fontId="2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164" fontId="15" fillId="0" borderId="0" xfId="5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" fontId="8" fillId="8" borderId="0" xfId="0" applyNumberFormat="1" applyFont="1" applyFill="1" applyBorder="1" applyAlignment="1">
      <alignment horizontal="right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5" fillId="0" borderId="0" xfId="5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wrapText="1"/>
    </xf>
    <xf numFmtId="0" fontId="21" fillId="0" borderId="0" xfId="0" applyFont="1" applyFill="1"/>
    <xf numFmtId="165" fontId="21" fillId="0" borderId="1" xfId="0" applyNumberFormat="1" applyFont="1" applyFill="1" applyBorder="1" applyAlignment="1">
      <alignment wrapText="1"/>
    </xf>
    <xf numFmtId="165" fontId="21" fillId="0" borderId="1" xfId="0" applyNumberFormat="1" applyFont="1" applyFill="1" applyBorder="1" applyAlignment="1"/>
    <xf numFmtId="165" fontId="21" fillId="0" borderId="1" xfId="0" applyNumberFormat="1" applyFont="1" applyFill="1" applyBorder="1" applyAlignment="1">
      <alignment horizontal="right"/>
    </xf>
    <xf numFmtId="165" fontId="21" fillId="0" borderId="0" xfId="0" applyNumberFormat="1" applyFont="1" applyFill="1"/>
    <xf numFmtId="165" fontId="1" fillId="0" borderId="1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/>
    <xf numFmtId="165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165" fontId="1" fillId="7" borderId="0" xfId="0" applyNumberFormat="1" applyFont="1" applyFill="1" applyBorder="1" applyAlignment="1">
      <alignment wrapText="1"/>
    </xf>
    <xf numFmtId="0" fontId="1" fillId="0" borderId="0" xfId="0" applyFont="1" applyFill="1" applyBorder="1"/>
    <xf numFmtId="0" fontId="24" fillId="0" borderId="1" xfId="0" applyFont="1" applyFill="1" applyBorder="1"/>
    <xf numFmtId="165" fontId="24" fillId="0" borderId="1" xfId="0" applyNumberFormat="1" applyFont="1" applyFill="1" applyBorder="1" applyAlignment="1">
      <alignment wrapText="1"/>
    </xf>
    <xf numFmtId="165" fontId="24" fillId="0" borderId="1" xfId="0" applyNumberFormat="1" applyFont="1" applyFill="1" applyBorder="1" applyAlignment="1"/>
    <xf numFmtId="165" fontId="24" fillId="0" borderId="1" xfId="0" applyNumberFormat="1" applyFont="1" applyFill="1" applyBorder="1" applyAlignment="1">
      <alignment horizontal="right"/>
    </xf>
    <xf numFmtId="0" fontId="24" fillId="0" borderId="0" xfId="0" applyFont="1" applyFill="1"/>
    <xf numFmtId="0" fontId="24" fillId="6" borderId="0" xfId="0" applyFont="1" applyFill="1"/>
    <xf numFmtId="0" fontId="2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1" fillId="0" borderId="1" xfId="0" applyFont="1" applyFill="1" applyBorder="1"/>
    <xf numFmtId="165" fontId="21" fillId="0" borderId="0" xfId="0" applyNumberFormat="1" applyFont="1" applyFill="1" applyBorder="1"/>
    <xf numFmtId="165" fontId="1" fillId="0" borderId="1" xfId="0" applyNumberFormat="1" applyFont="1" applyFill="1" applyBorder="1"/>
    <xf numFmtId="4" fontId="25" fillId="0" borderId="1" xfId="0" applyNumberFormat="1" applyFont="1" applyFill="1" applyBorder="1" applyAlignment="1">
      <alignment horizontal="right"/>
    </xf>
    <xf numFmtId="0" fontId="24" fillId="0" borderId="1" xfId="0" applyFont="1" applyFill="1" applyBorder="1" applyAlignment="1">
      <alignment horizontal="center"/>
    </xf>
    <xf numFmtId="165" fontId="24" fillId="0" borderId="0" xfId="0" applyNumberFormat="1" applyFont="1" applyFill="1"/>
    <xf numFmtId="4" fontId="25" fillId="0" borderId="1" xfId="0" applyNumberFormat="1" applyFont="1" applyFill="1" applyBorder="1" applyAlignment="1">
      <alignment horizontal="right" vertical="center"/>
    </xf>
    <xf numFmtId="165" fontId="21" fillId="0" borderId="1" xfId="0" applyNumberFormat="1" applyFont="1" applyFill="1" applyBorder="1"/>
    <xf numFmtId="165" fontId="2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/>
    <xf numFmtId="0" fontId="1" fillId="5" borderId="0" xfId="0" applyFont="1" applyFill="1" applyBorder="1"/>
    <xf numFmtId="0" fontId="1" fillId="0" borderId="0" xfId="0" applyFont="1" applyBorder="1"/>
    <xf numFmtId="0" fontId="1" fillId="5" borderId="0" xfId="0" applyFont="1" applyFill="1"/>
    <xf numFmtId="0" fontId="9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53">
    <cellStyle name="br" xfId="2"/>
    <cellStyle name="col" xfId="3"/>
    <cellStyle name="Normal" xfId="4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Обычный" xfId="0" builtinId="0"/>
    <cellStyle name="Обычный 10" xfId="44"/>
    <cellStyle name="Обычный 14" xfId="52"/>
    <cellStyle name="Обычный 2" xfId="34"/>
    <cellStyle name="Обычный 2 2" xfId="45"/>
    <cellStyle name="Обычный 3" xfId="35"/>
    <cellStyle name="Обычный 3 2" xfId="46"/>
    <cellStyle name="Обычный 4" xfId="1"/>
    <cellStyle name="Обычный 4 2" xfId="47"/>
    <cellStyle name="Обычный 5" xfId="42"/>
    <cellStyle name="Процентный 2" xfId="48"/>
    <cellStyle name="Процентный 3" xfId="49"/>
    <cellStyle name="Стиль 1" xfId="36"/>
    <cellStyle name="Стиль 2" xfId="37"/>
    <cellStyle name="Стиль 3" xfId="38"/>
    <cellStyle name="Стиль 4" xfId="39"/>
    <cellStyle name="Стиль 5" xfId="40"/>
    <cellStyle name="Стиль 6" xfId="41"/>
    <cellStyle name="Финансовый 2" xfId="50"/>
    <cellStyle name="Финансовый 2 4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6"/>
  <sheetViews>
    <sheetView tabSelected="1" view="pageBreakPreview" zoomScale="90" zoomScaleNormal="80" zoomScaleSheetLayoutView="90" workbookViewId="0">
      <pane xSplit="2" ySplit="4" topLeftCell="C15" activePane="bottomRight" state="frozen"/>
      <selection pane="topRight" activeCell="C1" sqref="C1"/>
      <selection pane="bottomLeft" activeCell="A6" sqref="A6"/>
      <selection pane="bottomRight" activeCell="C7" sqref="C7"/>
    </sheetView>
  </sheetViews>
  <sheetFormatPr defaultRowHeight="15" x14ac:dyDescent="0.25"/>
  <cols>
    <col min="1" max="1" width="27.140625" style="1" customWidth="1"/>
    <col min="2" max="2" width="37.7109375" style="71" customWidth="1"/>
    <col min="3" max="3" width="17" style="61" customWidth="1"/>
    <col min="4" max="4" width="15.5703125" style="65" customWidth="1"/>
    <col min="5" max="5" width="16.28515625" style="1" customWidth="1"/>
    <col min="6" max="6" width="10.5703125" style="1" customWidth="1"/>
    <col min="7" max="8" width="16" style="1" customWidth="1"/>
    <col min="9" max="9" width="10.5703125" style="1" customWidth="1"/>
    <col min="10" max="10" width="16.28515625" style="1" customWidth="1"/>
    <col min="11" max="11" width="11.5703125" style="1" customWidth="1"/>
    <col min="12" max="12" width="16.85546875" style="1" customWidth="1"/>
    <col min="13" max="13" width="15.85546875" style="1" customWidth="1"/>
    <col min="14" max="14" width="12.7109375" style="1" customWidth="1"/>
    <col min="15" max="15" width="15.7109375" style="1" customWidth="1"/>
    <col min="16" max="16" width="12.7109375" style="1" customWidth="1"/>
    <col min="17" max="17" width="14.85546875" style="1" customWidth="1"/>
    <col min="18" max="18" width="12.7109375" style="1" customWidth="1"/>
    <col min="19" max="20" width="15.7109375" style="1" customWidth="1"/>
    <col min="21" max="21" width="12.7109375" style="1" customWidth="1"/>
    <col min="22" max="22" width="15.7109375" style="1" customWidth="1"/>
    <col min="23" max="23" width="12.7109375" style="1" customWidth="1"/>
    <col min="24" max="24" width="15" style="1" customWidth="1"/>
    <col min="25" max="25" width="13.7109375" style="1" customWidth="1"/>
    <col min="26" max="26" width="11.42578125" style="1" bestFit="1" customWidth="1"/>
    <col min="27" max="27" width="12.42578125" style="1" bestFit="1" customWidth="1"/>
    <col min="28" max="28" width="12.140625" style="1" bestFit="1" customWidth="1"/>
    <col min="29" max="16384" width="9.140625" style="1"/>
  </cols>
  <sheetData>
    <row r="1" spans="1:34" ht="20.25" customHeight="1" x14ac:dyDescent="0.3">
      <c r="A1" s="2"/>
      <c r="B1" s="28" t="s">
        <v>117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</row>
    <row r="2" spans="1:34" s="15" customFormat="1" ht="20.25" customHeight="1" x14ac:dyDescent="0.3">
      <c r="A2" s="12"/>
      <c r="B2" s="66"/>
      <c r="C2" s="6"/>
      <c r="D2" s="6"/>
      <c r="E2" s="6"/>
      <c r="F2" s="13"/>
      <c r="G2" s="14"/>
      <c r="H2" s="14"/>
      <c r="I2" s="14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5" t="s">
        <v>0</v>
      </c>
    </row>
    <row r="3" spans="1:34" s="15" customFormat="1" ht="49.5" customHeight="1" x14ac:dyDescent="0.25">
      <c r="A3" s="24" t="s">
        <v>25</v>
      </c>
      <c r="B3" s="24" t="s">
        <v>21</v>
      </c>
      <c r="C3" s="26" t="s">
        <v>118</v>
      </c>
      <c r="D3" s="26" t="s">
        <v>119</v>
      </c>
      <c r="E3" s="26" t="s">
        <v>86</v>
      </c>
      <c r="F3" s="26"/>
      <c r="G3" s="26" t="s">
        <v>108</v>
      </c>
      <c r="H3" s="29" t="s">
        <v>105</v>
      </c>
      <c r="I3" s="30"/>
      <c r="J3" s="26" t="s">
        <v>101</v>
      </c>
      <c r="K3" s="26"/>
      <c r="L3" s="26" t="s">
        <v>109</v>
      </c>
      <c r="M3" s="29" t="s">
        <v>106</v>
      </c>
      <c r="N3" s="30"/>
      <c r="O3" s="29" t="s">
        <v>120</v>
      </c>
      <c r="P3" s="30"/>
      <c r="Q3" s="26" t="s">
        <v>107</v>
      </c>
      <c r="R3" s="26"/>
      <c r="S3" s="26" t="s">
        <v>121</v>
      </c>
      <c r="T3" s="29" t="s">
        <v>122</v>
      </c>
      <c r="U3" s="30"/>
      <c r="V3" s="29" t="s">
        <v>123</v>
      </c>
      <c r="W3" s="30"/>
      <c r="X3" s="26" t="s">
        <v>124</v>
      </c>
      <c r="Y3" s="26"/>
    </row>
    <row r="4" spans="1:34" s="15" customFormat="1" ht="36.75" customHeight="1" x14ac:dyDescent="0.25">
      <c r="A4" s="25"/>
      <c r="B4" s="25"/>
      <c r="C4" s="26"/>
      <c r="D4" s="26"/>
      <c r="E4" s="22" t="s">
        <v>0</v>
      </c>
      <c r="F4" s="22" t="s">
        <v>24</v>
      </c>
      <c r="G4" s="26"/>
      <c r="H4" s="22" t="s">
        <v>0</v>
      </c>
      <c r="I4" s="22" t="s">
        <v>24</v>
      </c>
      <c r="J4" s="22" t="s">
        <v>0</v>
      </c>
      <c r="K4" s="22" t="s">
        <v>24</v>
      </c>
      <c r="L4" s="26"/>
      <c r="M4" s="22" t="s">
        <v>0</v>
      </c>
      <c r="N4" s="22" t="s">
        <v>24</v>
      </c>
      <c r="O4" s="22" t="s">
        <v>0</v>
      </c>
      <c r="P4" s="22" t="s">
        <v>24</v>
      </c>
      <c r="Q4" s="22" t="s">
        <v>0</v>
      </c>
      <c r="R4" s="22" t="s">
        <v>24</v>
      </c>
      <c r="S4" s="26"/>
      <c r="T4" s="22" t="s">
        <v>0</v>
      </c>
      <c r="U4" s="22" t="s">
        <v>24</v>
      </c>
      <c r="V4" s="22" t="s">
        <v>0</v>
      </c>
      <c r="W4" s="22" t="s">
        <v>24</v>
      </c>
      <c r="X4" s="22" t="s">
        <v>0</v>
      </c>
      <c r="Y4" s="22" t="s">
        <v>24</v>
      </c>
    </row>
    <row r="5" spans="1:34" s="15" customFormat="1" x14ac:dyDescent="0.25">
      <c r="A5" s="16">
        <v>1</v>
      </c>
      <c r="B5" s="17">
        <v>2</v>
      </c>
      <c r="C5" s="3">
        <v>3</v>
      </c>
      <c r="D5" s="3">
        <v>4</v>
      </c>
      <c r="E5" s="18" t="s">
        <v>78</v>
      </c>
      <c r="F5" s="18" t="s">
        <v>79</v>
      </c>
      <c r="G5" s="3">
        <v>7</v>
      </c>
      <c r="H5" s="3" t="s">
        <v>87</v>
      </c>
      <c r="I5" s="3" t="s">
        <v>88</v>
      </c>
      <c r="J5" s="3" t="s">
        <v>89</v>
      </c>
      <c r="K5" s="3" t="s">
        <v>90</v>
      </c>
      <c r="L5" s="3">
        <v>12</v>
      </c>
      <c r="M5" s="3" t="s">
        <v>91</v>
      </c>
      <c r="N5" s="3" t="s">
        <v>92</v>
      </c>
      <c r="O5" s="3" t="s">
        <v>93</v>
      </c>
      <c r="P5" s="3" t="s">
        <v>94</v>
      </c>
      <c r="Q5" s="3" t="s">
        <v>95</v>
      </c>
      <c r="R5" s="3" t="s">
        <v>96</v>
      </c>
      <c r="S5" s="3">
        <v>19</v>
      </c>
      <c r="T5" s="3" t="s">
        <v>97</v>
      </c>
      <c r="U5" s="3" t="s">
        <v>98</v>
      </c>
      <c r="V5" s="3" t="s">
        <v>99</v>
      </c>
      <c r="W5" s="3" t="s">
        <v>100</v>
      </c>
      <c r="X5" s="3" t="s">
        <v>102</v>
      </c>
      <c r="Y5" s="3" t="s">
        <v>103</v>
      </c>
    </row>
    <row r="6" spans="1:34" s="32" customFormat="1" ht="15.75" x14ac:dyDescent="0.25">
      <c r="A6" s="7"/>
      <c r="B6" s="68" t="s">
        <v>20</v>
      </c>
      <c r="C6" s="31">
        <f>C7+C27</f>
        <v>148740371.27004001</v>
      </c>
      <c r="D6" s="31">
        <f>D7+D27</f>
        <v>179227382.36521</v>
      </c>
      <c r="E6" s="4">
        <f>D6-C6</f>
        <v>30487011.095169991</v>
      </c>
      <c r="F6" s="5">
        <f>IFERROR(D6/C6*100,"")</f>
        <v>120.49679642107417</v>
      </c>
      <c r="G6" s="31">
        <f>G7+G27</f>
        <v>145563255.19999999</v>
      </c>
      <c r="H6" s="8">
        <f>G6-C6</f>
        <v>-3177116.0700400174</v>
      </c>
      <c r="I6" s="5">
        <f>IFERROR(G6/C6*100,"")</f>
        <v>97.863985384121492</v>
      </c>
      <c r="J6" s="8">
        <f t="shared" ref="J6:J52" si="0">G6-D6</f>
        <v>-33664127.165210009</v>
      </c>
      <c r="K6" s="5">
        <f>IFERROR(G6/D6*100,"")</f>
        <v>81.217084844428001</v>
      </c>
      <c r="L6" s="31">
        <f>L7+L27</f>
        <v>150117385.5</v>
      </c>
      <c r="M6" s="8">
        <f>L6-C6</f>
        <v>1377014.2299599946</v>
      </c>
      <c r="N6" s="5">
        <f>IFERROR(L6/C6*100,"")</f>
        <v>100.92578377894459</v>
      </c>
      <c r="O6" s="8">
        <f>L6-D6</f>
        <v>-29109996.865209997</v>
      </c>
      <c r="P6" s="5">
        <f>IFERROR(L6/D6*100,"")</f>
        <v>83.758063929152954</v>
      </c>
      <c r="Q6" s="8">
        <f>L6-G6</f>
        <v>4554130.3000000119</v>
      </c>
      <c r="R6" s="5">
        <f>IFERROR(L6/G6*100,"")</f>
        <v>103.12862631008268</v>
      </c>
      <c r="S6" s="31">
        <f>S7+S27</f>
        <v>135616891.59999999</v>
      </c>
      <c r="T6" s="8">
        <f>S6-C6</f>
        <v>-13123479.670040011</v>
      </c>
      <c r="U6" s="5">
        <f>IFERROR(S6/C6*100,"")</f>
        <v>91.176921532477436</v>
      </c>
      <c r="V6" s="8">
        <f>S6-D6</f>
        <v>-43610490.765210003</v>
      </c>
      <c r="W6" s="5">
        <f>IFERROR(S6/D6*100,"")</f>
        <v>75.667506722636105</v>
      </c>
      <c r="X6" s="8">
        <f>S6-L6</f>
        <v>-14500493.900000006</v>
      </c>
      <c r="Y6" s="5">
        <f>IFERROR(S6/L6*100,"")</f>
        <v>90.340563252082489</v>
      </c>
    </row>
    <row r="7" spans="1:34" s="32" customFormat="1" ht="34.5" customHeight="1" x14ac:dyDescent="0.2">
      <c r="A7" s="9" t="s">
        <v>28</v>
      </c>
      <c r="B7" s="68" t="s">
        <v>15</v>
      </c>
      <c r="C7" s="33">
        <f>C8+C11+C16+C18+C22+C24+C26+C25</f>
        <v>112253136.08347</v>
      </c>
      <c r="D7" s="33">
        <f>D8+D11+D16+D18+D22+D24+D26+D25</f>
        <v>114142686.00086001</v>
      </c>
      <c r="E7" s="34">
        <f>D7-C7</f>
        <v>1889549.9173900038</v>
      </c>
      <c r="F7" s="34">
        <f>IFERROR(G7/C7*100,"")</f>
        <v>106.74531347694347</v>
      </c>
      <c r="G7" s="33">
        <f>G8+G11+G16+G18+G22+G24+G26+G25</f>
        <v>119824962</v>
      </c>
      <c r="H7" s="33">
        <f>G7-C7</f>
        <v>7571825.9165299982</v>
      </c>
      <c r="I7" s="33">
        <f t="shared" ref="I7:I52" si="1">IFERROR(G7/C7*100,"")</f>
        <v>106.74531347694347</v>
      </c>
      <c r="J7" s="35">
        <f t="shared" si="0"/>
        <v>5682275.9991399944</v>
      </c>
      <c r="K7" s="35">
        <f t="shared" ref="K7:K52" si="2">IFERROR(G7/D7*100,"")</f>
        <v>104.97822173126114</v>
      </c>
      <c r="L7" s="33">
        <f>L8+L11+L16+L18+L22+L24+L26+L25</f>
        <v>125332022</v>
      </c>
      <c r="M7" s="35">
        <f t="shared" ref="M7:M52" si="3">L7-C7</f>
        <v>13078885.916529998</v>
      </c>
      <c r="N7" s="35">
        <f t="shared" ref="N7:N52" si="4">IFERROR(L7/C7*100,"")</f>
        <v>111.65124322834484</v>
      </c>
      <c r="O7" s="35">
        <f>L7-G7</f>
        <v>5507060</v>
      </c>
      <c r="P7" s="35">
        <f>IFERROR(L7/G7*100,"")</f>
        <v>104.5959205061129</v>
      </c>
      <c r="Q7" s="35">
        <f t="shared" ref="Q7" si="5">L7-G7</f>
        <v>5507060</v>
      </c>
      <c r="R7" s="35">
        <f t="shared" ref="R7" si="6">IFERROR(L7/G7*100,"")</f>
        <v>104.5959205061129</v>
      </c>
      <c r="S7" s="33">
        <f>S8+S11+S16+S18+S22+S24+S26+S25</f>
        <v>127681858</v>
      </c>
      <c r="T7" s="35">
        <f t="shared" ref="T7:T52" si="7">S7-C7</f>
        <v>15428721.916529998</v>
      </c>
      <c r="U7" s="35">
        <f t="shared" ref="U7:U52" si="8">IFERROR(S7/C7*100,"")</f>
        <v>113.74457984412783</v>
      </c>
      <c r="V7" s="35">
        <f>S7-G7</f>
        <v>7856896</v>
      </c>
      <c r="W7" s="35">
        <f>IFERROR(S7/G7*100,"")</f>
        <v>106.55697766880994</v>
      </c>
      <c r="X7" s="35">
        <f t="shared" ref="X7:X52" si="9">S7-L7</f>
        <v>2349836</v>
      </c>
      <c r="Y7" s="35">
        <f t="shared" ref="Y7:Y52" si="10">IFERROR(S7/L7*100,"")</f>
        <v>101.87488876545852</v>
      </c>
      <c r="AA7" s="23"/>
    </row>
    <row r="8" spans="1:34" s="32" customFormat="1" ht="28.5" x14ac:dyDescent="0.2">
      <c r="A8" s="9" t="s">
        <v>29</v>
      </c>
      <c r="B8" s="69" t="s">
        <v>30</v>
      </c>
      <c r="C8" s="33">
        <f>C9+C10</f>
        <v>76165135.795529991</v>
      </c>
      <c r="D8" s="33">
        <f>D9+D10</f>
        <v>75423946</v>
      </c>
      <c r="E8" s="34">
        <f>D8-C8</f>
        <v>-741189.79552999139</v>
      </c>
      <c r="F8" s="34">
        <f t="shared" ref="F8:F52" si="11">IFERROR(D8/C8*100,"")</f>
        <v>99.026864735697757</v>
      </c>
      <c r="G8" s="33">
        <f>G9+G10</f>
        <v>81489288</v>
      </c>
      <c r="H8" s="33">
        <f t="shared" ref="H8:H52" si="12">G8-C8</f>
        <v>5324152.2044700086</v>
      </c>
      <c r="I8" s="33">
        <f t="shared" si="1"/>
        <v>106.99027468258315</v>
      </c>
      <c r="J8" s="35">
        <f t="shared" si="0"/>
        <v>6065342</v>
      </c>
      <c r="K8" s="35">
        <f t="shared" si="2"/>
        <v>108.04166623687391</v>
      </c>
      <c r="L8" s="33">
        <f>L9+L10</f>
        <v>85637476</v>
      </c>
      <c r="M8" s="33">
        <f t="shared" si="3"/>
        <v>9472340.2044700086</v>
      </c>
      <c r="N8" s="33">
        <f t="shared" si="4"/>
        <v>112.43658283482758</v>
      </c>
      <c r="O8" s="33">
        <f t="shared" ref="O8:O52" si="13">L8-D8</f>
        <v>10213530</v>
      </c>
      <c r="P8" s="33">
        <f t="shared" ref="P8:P52" si="14">IFERROR(L8/D8*100,"")</f>
        <v>113.54149516388337</v>
      </c>
      <c r="Q8" s="35">
        <f t="shared" ref="Q8:Q52" si="15">L8-G8</f>
        <v>4148188</v>
      </c>
      <c r="R8" s="35">
        <f t="shared" ref="R8:R52" si="16">IFERROR(L8/G8*100,"")</f>
        <v>105.09047029592405</v>
      </c>
      <c r="S8" s="33">
        <f>S9+S10</f>
        <v>88562007</v>
      </c>
      <c r="T8" s="33">
        <f t="shared" si="7"/>
        <v>12396871.204470009</v>
      </c>
      <c r="U8" s="33">
        <f t="shared" si="8"/>
        <v>116.27630683643784</v>
      </c>
      <c r="V8" s="33">
        <f t="shared" ref="V8:V52" si="17">S8-D8</f>
        <v>13138061</v>
      </c>
      <c r="W8" s="33">
        <f t="shared" ref="W8:W52" si="18">IFERROR(S8/D8*100,"")</f>
        <v>117.41895206596588</v>
      </c>
      <c r="X8" s="35">
        <f t="shared" si="9"/>
        <v>2924531</v>
      </c>
      <c r="Y8" s="35">
        <f t="shared" si="10"/>
        <v>103.41501307208074</v>
      </c>
      <c r="Z8" s="36"/>
      <c r="AA8" s="36"/>
      <c r="AB8" s="36"/>
    </row>
    <row r="9" spans="1:34" s="15" customFormat="1" x14ac:dyDescent="0.25">
      <c r="A9" s="10" t="s">
        <v>26</v>
      </c>
      <c r="B9" s="67" t="s">
        <v>14</v>
      </c>
      <c r="C9" s="37">
        <v>46786720.818449996</v>
      </c>
      <c r="D9" s="38">
        <v>40223919</v>
      </c>
      <c r="E9" s="38">
        <f t="shared" ref="E9:E52" si="19">D9-C9</f>
        <v>-6562801.8184499964</v>
      </c>
      <c r="F9" s="38">
        <f t="shared" si="11"/>
        <v>85.972939108265095</v>
      </c>
      <c r="G9" s="39">
        <v>43210254</v>
      </c>
      <c r="H9" s="39">
        <f t="shared" si="12"/>
        <v>-3576466.8184499964</v>
      </c>
      <c r="I9" s="39">
        <f t="shared" si="1"/>
        <v>92.355807896159192</v>
      </c>
      <c r="J9" s="39">
        <f t="shared" si="0"/>
        <v>2986335</v>
      </c>
      <c r="K9" s="39">
        <f t="shared" si="2"/>
        <v>107.42427658528251</v>
      </c>
      <c r="L9" s="39">
        <v>44809816</v>
      </c>
      <c r="M9" s="39">
        <f t="shared" si="3"/>
        <v>-1976904.8184499964</v>
      </c>
      <c r="N9" s="39">
        <f t="shared" si="4"/>
        <v>95.774645489430384</v>
      </c>
      <c r="O9" s="39">
        <f t="shared" si="13"/>
        <v>4585897</v>
      </c>
      <c r="P9" s="39">
        <f t="shared" si="14"/>
        <v>111.40092043244221</v>
      </c>
      <c r="Q9" s="39">
        <f t="shared" si="15"/>
        <v>1599562</v>
      </c>
      <c r="R9" s="39">
        <f t="shared" si="16"/>
        <v>103.70181114880741</v>
      </c>
      <c r="S9" s="39">
        <v>44978843</v>
      </c>
      <c r="T9" s="39">
        <f t="shared" si="7"/>
        <v>-1807877.8184499964</v>
      </c>
      <c r="U9" s="39">
        <f t="shared" si="8"/>
        <v>96.135916801125603</v>
      </c>
      <c r="V9" s="39">
        <f t="shared" si="17"/>
        <v>4754924</v>
      </c>
      <c r="W9" s="39">
        <f t="shared" si="18"/>
        <v>111.82113557855962</v>
      </c>
      <c r="X9" s="39">
        <f t="shared" si="9"/>
        <v>169027</v>
      </c>
      <c r="Y9" s="39">
        <f t="shared" si="10"/>
        <v>100.37720976136121</v>
      </c>
      <c r="Z9" s="40"/>
    </row>
    <row r="10" spans="1:34" s="15" customFormat="1" x14ac:dyDescent="0.25">
      <c r="A10" s="11" t="s">
        <v>27</v>
      </c>
      <c r="B10" s="67" t="s">
        <v>13</v>
      </c>
      <c r="C10" s="37">
        <v>29378414.977079999</v>
      </c>
      <c r="D10" s="38">
        <v>35200027</v>
      </c>
      <c r="E10" s="38">
        <f t="shared" si="19"/>
        <v>5821612.0229200013</v>
      </c>
      <c r="F10" s="38">
        <f t="shared" si="11"/>
        <v>119.81595000091671</v>
      </c>
      <c r="G10" s="39">
        <v>38279034</v>
      </c>
      <c r="H10" s="39">
        <f t="shared" si="12"/>
        <v>8900619.0229200013</v>
      </c>
      <c r="I10" s="39">
        <f t="shared" si="1"/>
        <v>130.29645755179081</v>
      </c>
      <c r="J10" s="39">
        <f t="shared" si="0"/>
        <v>3079007</v>
      </c>
      <c r="K10" s="39">
        <f t="shared" si="2"/>
        <v>108.747172267794</v>
      </c>
      <c r="L10" s="39">
        <v>40827660</v>
      </c>
      <c r="M10" s="39">
        <f t="shared" si="3"/>
        <v>11449245.022920001</v>
      </c>
      <c r="N10" s="39">
        <f t="shared" si="4"/>
        <v>138.97162264149478</v>
      </c>
      <c r="O10" s="39">
        <f t="shared" si="13"/>
        <v>5627633</v>
      </c>
      <c r="P10" s="39">
        <f t="shared" si="14"/>
        <v>115.98758148679829</v>
      </c>
      <c r="Q10" s="39">
        <f t="shared" si="15"/>
        <v>2548626</v>
      </c>
      <c r="R10" s="39">
        <f t="shared" si="16"/>
        <v>106.65802068045917</v>
      </c>
      <c r="S10" s="39">
        <v>43583164</v>
      </c>
      <c r="T10" s="39">
        <f t="shared" si="7"/>
        <v>14204749.022920001</v>
      </c>
      <c r="U10" s="39">
        <f t="shared" si="8"/>
        <v>148.35097139856609</v>
      </c>
      <c r="V10" s="39">
        <f t="shared" si="17"/>
        <v>8383137</v>
      </c>
      <c r="W10" s="39">
        <f t="shared" si="18"/>
        <v>123.81571184590285</v>
      </c>
      <c r="X10" s="39">
        <f t="shared" si="9"/>
        <v>2755504</v>
      </c>
      <c r="Y10" s="39">
        <f t="shared" si="10"/>
        <v>106.74911077441126</v>
      </c>
    </row>
    <row r="11" spans="1:34" s="32" customFormat="1" ht="62.25" customHeight="1" x14ac:dyDescent="0.2">
      <c r="A11" s="9" t="s">
        <v>31</v>
      </c>
      <c r="B11" s="69" t="s">
        <v>32</v>
      </c>
      <c r="C11" s="33">
        <f>C12</f>
        <v>13556971.29386</v>
      </c>
      <c r="D11" s="33">
        <f>D12</f>
        <v>14404591.300000001</v>
      </c>
      <c r="E11" s="34">
        <f>D11-C11</f>
        <v>847620.00614000112</v>
      </c>
      <c r="F11" s="34">
        <f t="shared" si="11"/>
        <v>106.2522814850533</v>
      </c>
      <c r="G11" s="33">
        <f>G12</f>
        <v>15759912</v>
      </c>
      <c r="H11" s="33">
        <f t="shared" si="12"/>
        <v>2202940.7061400004</v>
      </c>
      <c r="I11" s="33">
        <f t="shared" si="1"/>
        <v>116.24950483695218</v>
      </c>
      <c r="J11" s="35">
        <f t="shared" si="0"/>
        <v>1355320.6999999993</v>
      </c>
      <c r="K11" s="35">
        <f t="shared" si="2"/>
        <v>109.40894935353008</v>
      </c>
      <c r="L11" s="33">
        <f>L12</f>
        <v>16321527</v>
      </c>
      <c r="M11" s="33">
        <f t="shared" si="3"/>
        <v>2764555.7061400004</v>
      </c>
      <c r="N11" s="33">
        <f t="shared" si="4"/>
        <v>120.39213365740531</v>
      </c>
      <c r="O11" s="33">
        <f t="shared" si="13"/>
        <v>1916935.6999999993</v>
      </c>
      <c r="P11" s="33">
        <f t="shared" si="14"/>
        <v>113.30781040625568</v>
      </c>
      <c r="Q11" s="35">
        <f t="shared" si="15"/>
        <v>561615</v>
      </c>
      <c r="R11" s="35">
        <f t="shared" si="16"/>
        <v>103.56356685240375</v>
      </c>
      <c r="S11" s="33">
        <f>S12</f>
        <v>15173036</v>
      </c>
      <c r="T11" s="33">
        <f t="shared" si="7"/>
        <v>1616064.7061400004</v>
      </c>
      <c r="U11" s="33">
        <f t="shared" si="8"/>
        <v>111.92054383763373</v>
      </c>
      <c r="V11" s="33">
        <f t="shared" si="17"/>
        <v>768444.69999999925</v>
      </c>
      <c r="W11" s="33">
        <f t="shared" si="18"/>
        <v>105.33472060397852</v>
      </c>
      <c r="X11" s="35">
        <f t="shared" si="9"/>
        <v>-1148491</v>
      </c>
      <c r="Y11" s="35">
        <f t="shared" si="10"/>
        <v>92.963336089815613</v>
      </c>
    </row>
    <row r="12" spans="1:34" s="15" customFormat="1" ht="45" x14ac:dyDescent="0.25">
      <c r="A12" s="11" t="s">
        <v>35</v>
      </c>
      <c r="B12" s="67" t="s">
        <v>19</v>
      </c>
      <c r="C12" s="37">
        <f>C13+C14+C15</f>
        <v>13556971.29386</v>
      </c>
      <c r="D12" s="37">
        <f>D13+D14+D15</f>
        <v>14404591.300000001</v>
      </c>
      <c r="E12" s="38">
        <f t="shared" si="19"/>
        <v>847620.00614000112</v>
      </c>
      <c r="F12" s="38">
        <f t="shared" si="11"/>
        <v>106.2522814850533</v>
      </c>
      <c r="G12" s="37">
        <f>G13+G14+G15</f>
        <v>15759912</v>
      </c>
      <c r="H12" s="39">
        <f t="shared" si="12"/>
        <v>2202940.7061400004</v>
      </c>
      <c r="I12" s="39">
        <f t="shared" si="1"/>
        <v>116.24950483695218</v>
      </c>
      <c r="J12" s="39">
        <f t="shared" si="0"/>
        <v>1355320.6999999993</v>
      </c>
      <c r="K12" s="39">
        <f t="shared" si="2"/>
        <v>109.40894935353008</v>
      </c>
      <c r="L12" s="37">
        <f>L13+L14+L15</f>
        <v>16321527</v>
      </c>
      <c r="M12" s="39">
        <f t="shared" si="3"/>
        <v>2764555.7061400004</v>
      </c>
      <c r="N12" s="39">
        <f t="shared" si="4"/>
        <v>120.39213365740531</v>
      </c>
      <c r="O12" s="39">
        <f t="shared" si="13"/>
        <v>1916935.6999999993</v>
      </c>
      <c r="P12" s="39">
        <f t="shared" si="14"/>
        <v>113.30781040625568</v>
      </c>
      <c r="Q12" s="39">
        <f t="shared" si="15"/>
        <v>561615</v>
      </c>
      <c r="R12" s="39">
        <f t="shared" si="16"/>
        <v>103.56356685240375</v>
      </c>
      <c r="S12" s="37">
        <f>S13+S14+S15</f>
        <v>15173036</v>
      </c>
      <c r="T12" s="39">
        <f t="shared" si="7"/>
        <v>1616064.7061400004</v>
      </c>
      <c r="U12" s="39">
        <f t="shared" si="8"/>
        <v>111.92054383763373</v>
      </c>
      <c r="V12" s="39">
        <f t="shared" si="17"/>
        <v>768444.69999999925</v>
      </c>
      <c r="W12" s="39">
        <f t="shared" si="18"/>
        <v>105.33472060397852</v>
      </c>
      <c r="X12" s="39">
        <f t="shared" si="9"/>
        <v>-1148491</v>
      </c>
      <c r="Y12" s="39">
        <f t="shared" si="10"/>
        <v>92.963336089815613</v>
      </c>
      <c r="AA12" s="41"/>
      <c r="AB12" s="41"/>
      <c r="AC12" s="42"/>
      <c r="AD12" s="42"/>
      <c r="AE12" s="42"/>
      <c r="AF12" s="42"/>
      <c r="AG12" s="42"/>
      <c r="AH12" s="42"/>
    </row>
    <row r="13" spans="1:34" s="47" customFormat="1" x14ac:dyDescent="0.25">
      <c r="A13" s="43"/>
      <c r="B13" s="70" t="s">
        <v>33</v>
      </c>
      <c r="C13" s="44">
        <v>2255507.6096200002</v>
      </c>
      <c r="D13" s="45">
        <v>2367329.3000000003</v>
      </c>
      <c r="E13" s="45">
        <f t="shared" si="19"/>
        <v>111821.69038000004</v>
      </c>
      <c r="F13" s="45">
        <f t="shared" si="11"/>
        <v>104.95771727406581</v>
      </c>
      <c r="G13" s="46">
        <v>2963068</v>
      </c>
      <c r="H13" s="46">
        <f t="shared" si="12"/>
        <v>707560.39037999976</v>
      </c>
      <c r="I13" s="46">
        <f t="shared" si="1"/>
        <v>131.37033931351741</v>
      </c>
      <c r="J13" s="46">
        <f t="shared" si="0"/>
        <v>595738.69999999972</v>
      </c>
      <c r="K13" s="46">
        <f t="shared" si="2"/>
        <v>125.16501189758434</v>
      </c>
      <c r="L13" s="46">
        <v>3170069</v>
      </c>
      <c r="M13" s="46">
        <f t="shared" si="3"/>
        <v>914561.39037999976</v>
      </c>
      <c r="N13" s="46">
        <f t="shared" si="4"/>
        <v>140.54791863611055</v>
      </c>
      <c r="O13" s="46">
        <f t="shared" si="13"/>
        <v>802739.69999999972</v>
      </c>
      <c r="P13" s="46">
        <f t="shared" si="14"/>
        <v>133.90908480708617</v>
      </c>
      <c r="Q13" s="46">
        <f t="shared" si="15"/>
        <v>207001</v>
      </c>
      <c r="R13" s="46">
        <f t="shared" si="16"/>
        <v>106.98603609502044</v>
      </c>
      <c r="S13" s="46">
        <v>3362127</v>
      </c>
      <c r="T13" s="46">
        <f t="shared" si="7"/>
        <v>1106619.3903799998</v>
      </c>
      <c r="U13" s="46">
        <f t="shared" si="8"/>
        <v>149.06298633886848</v>
      </c>
      <c r="V13" s="46">
        <f t="shared" si="17"/>
        <v>994797.69999999972</v>
      </c>
      <c r="W13" s="46">
        <f t="shared" si="18"/>
        <v>142.02194008243802</v>
      </c>
      <c r="X13" s="46">
        <f t="shared" si="9"/>
        <v>192058</v>
      </c>
      <c r="Y13" s="46">
        <f t="shared" si="10"/>
        <v>106.05848011510159</v>
      </c>
    </row>
    <row r="14" spans="1:34" s="47" customFormat="1" ht="18" customHeight="1" x14ac:dyDescent="0.25">
      <c r="A14" s="43"/>
      <c r="B14" s="70" t="s">
        <v>34</v>
      </c>
      <c r="C14" s="44">
        <v>11035078.16289</v>
      </c>
      <c r="D14" s="45">
        <v>11693409</v>
      </c>
      <c r="E14" s="45">
        <f t="shared" si="19"/>
        <v>658330.83710999973</v>
      </c>
      <c r="F14" s="45">
        <f t="shared" si="11"/>
        <v>105.9658013055486</v>
      </c>
      <c r="G14" s="46">
        <v>12459971</v>
      </c>
      <c r="H14" s="46">
        <f t="shared" si="12"/>
        <v>1424892.8371099997</v>
      </c>
      <c r="I14" s="46">
        <f t="shared" si="1"/>
        <v>112.91239460271147</v>
      </c>
      <c r="J14" s="46">
        <f t="shared" si="0"/>
        <v>766562</v>
      </c>
      <c r="K14" s="46">
        <f t="shared" si="2"/>
        <v>106.5555049002391</v>
      </c>
      <c r="L14" s="46">
        <v>12818382</v>
      </c>
      <c r="M14" s="46">
        <f t="shared" si="3"/>
        <v>1783303.8371099997</v>
      </c>
      <c r="N14" s="46">
        <f t="shared" si="4"/>
        <v>116.1603190370422</v>
      </c>
      <c r="O14" s="46">
        <f t="shared" si="13"/>
        <v>1124973</v>
      </c>
      <c r="P14" s="46">
        <f t="shared" si="14"/>
        <v>109.62057343585604</v>
      </c>
      <c r="Q14" s="46">
        <f t="shared" si="15"/>
        <v>358411</v>
      </c>
      <c r="R14" s="46">
        <f t="shared" si="16"/>
        <v>102.87649947178849</v>
      </c>
      <c r="S14" s="46">
        <v>11467560</v>
      </c>
      <c r="T14" s="46">
        <f t="shared" si="7"/>
        <v>432481.83710999973</v>
      </c>
      <c r="U14" s="46">
        <f t="shared" si="8"/>
        <v>103.9191551770281</v>
      </c>
      <c r="V14" s="46">
        <f t="shared" si="17"/>
        <v>-225849</v>
      </c>
      <c r="W14" s="46">
        <f t="shared" si="18"/>
        <v>98.068578632629709</v>
      </c>
      <c r="X14" s="46">
        <f t="shared" si="9"/>
        <v>-1350822</v>
      </c>
      <c r="Y14" s="46">
        <f t="shared" si="10"/>
        <v>89.461836915142641</v>
      </c>
    </row>
    <row r="15" spans="1:34" s="48" customFormat="1" ht="17.25" customHeight="1" x14ac:dyDescent="0.25">
      <c r="A15" s="43"/>
      <c r="B15" s="70" t="s">
        <v>104</v>
      </c>
      <c r="C15" s="44">
        <v>266385.52135</v>
      </c>
      <c r="D15" s="45">
        <v>343853</v>
      </c>
      <c r="E15" s="45"/>
      <c r="F15" s="45"/>
      <c r="G15" s="46">
        <v>336873</v>
      </c>
      <c r="H15" s="46"/>
      <c r="I15" s="46"/>
      <c r="J15" s="46"/>
      <c r="K15" s="46"/>
      <c r="L15" s="46">
        <v>333076</v>
      </c>
      <c r="M15" s="46"/>
      <c r="N15" s="46"/>
      <c r="O15" s="46"/>
      <c r="P15" s="46"/>
      <c r="Q15" s="46"/>
      <c r="R15" s="46"/>
      <c r="S15" s="46">
        <v>343349</v>
      </c>
      <c r="T15" s="46"/>
      <c r="U15" s="46"/>
      <c r="V15" s="46"/>
      <c r="W15" s="46"/>
      <c r="X15" s="46"/>
      <c r="Y15" s="46"/>
    </row>
    <row r="16" spans="1:34" s="32" customFormat="1" ht="28.5" x14ac:dyDescent="0.2">
      <c r="A16" s="49" t="s">
        <v>38</v>
      </c>
      <c r="B16" s="68" t="s">
        <v>39</v>
      </c>
      <c r="C16" s="35">
        <f t="shared" ref="C16:D16" si="20">C17</f>
        <v>218904.81797999999</v>
      </c>
      <c r="D16" s="35">
        <f t="shared" si="20"/>
        <v>375509</v>
      </c>
      <c r="E16" s="34">
        <f t="shared" si="19"/>
        <v>156604.18202000001</v>
      </c>
      <c r="F16" s="34">
        <f t="shared" si="11"/>
        <v>171.53985164196249</v>
      </c>
      <c r="G16" s="35">
        <f>G17</f>
        <v>397639</v>
      </c>
      <c r="H16" s="35">
        <f t="shared" si="12"/>
        <v>178734.18202000001</v>
      </c>
      <c r="I16" s="35">
        <f t="shared" si="1"/>
        <v>181.64926823873282</v>
      </c>
      <c r="J16" s="35">
        <f t="shared" si="0"/>
        <v>22130</v>
      </c>
      <c r="K16" s="35">
        <f t="shared" si="2"/>
        <v>105.89333411449526</v>
      </c>
      <c r="L16" s="35">
        <f>L17</f>
        <v>430083</v>
      </c>
      <c r="M16" s="35">
        <f t="shared" si="3"/>
        <v>211178.18202000001</v>
      </c>
      <c r="N16" s="35">
        <f t="shared" si="4"/>
        <v>196.47032165335625</v>
      </c>
      <c r="O16" s="35">
        <f t="shared" si="13"/>
        <v>54574</v>
      </c>
      <c r="P16" s="35">
        <f t="shared" si="14"/>
        <v>114.53334007973177</v>
      </c>
      <c r="Q16" s="35">
        <f t="shared" si="15"/>
        <v>32444</v>
      </c>
      <c r="R16" s="35">
        <f t="shared" si="16"/>
        <v>108.15915943858624</v>
      </c>
      <c r="S16" s="35">
        <f>S17</f>
        <v>463836</v>
      </c>
      <c r="T16" s="35">
        <f t="shared" si="7"/>
        <v>244931.18202000001</v>
      </c>
      <c r="U16" s="35">
        <f t="shared" si="8"/>
        <v>211.88935185628389</v>
      </c>
      <c r="V16" s="35">
        <f t="shared" si="17"/>
        <v>88327</v>
      </c>
      <c r="W16" s="35">
        <f t="shared" si="18"/>
        <v>123.52193955404532</v>
      </c>
      <c r="X16" s="35">
        <f t="shared" si="9"/>
        <v>33753</v>
      </c>
      <c r="Y16" s="35">
        <f t="shared" si="10"/>
        <v>107.84802003334239</v>
      </c>
    </row>
    <row r="17" spans="1:28" s="15" customFormat="1" x14ac:dyDescent="0.25">
      <c r="A17" s="50" t="s">
        <v>40</v>
      </c>
      <c r="B17" s="67" t="s">
        <v>41</v>
      </c>
      <c r="C17" s="37">
        <v>218904.81797999999</v>
      </c>
      <c r="D17" s="38">
        <v>375509</v>
      </c>
      <c r="E17" s="38">
        <f t="shared" si="19"/>
        <v>156604.18202000001</v>
      </c>
      <c r="F17" s="38">
        <f t="shared" si="11"/>
        <v>171.53985164196249</v>
      </c>
      <c r="G17" s="39">
        <v>397639</v>
      </c>
      <c r="H17" s="39">
        <f t="shared" si="12"/>
        <v>178734.18202000001</v>
      </c>
      <c r="I17" s="39">
        <f t="shared" si="1"/>
        <v>181.64926823873282</v>
      </c>
      <c r="J17" s="39">
        <f t="shared" si="0"/>
        <v>22130</v>
      </c>
      <c r="K17" s="39">
        <f t="shared" si="2"/>
        <v>105.89333411449526</v>
      </c>
      <c r="L17" s="39">
        <v>430083</v>
      </c>
      <c r="M17" s="39">
        <f t="shared" si="3"/>
        <v>211178.18202000001</v>
      </c>
      <c r="N17" s="39">
        <f t="shared" si="4"/>
        <v>196.47032165335625</v>
      </c>
      <c r="O17" s="39">
        <f t="shared" si="13"/>
        <v>54574</v>
      </c>
      <c r="P17" s="39">
        <f t="shared" si="14"/>
        <v>114.53334007973177</v>
      </c>
      <c r="Q17" s="39">
        <f t="shared" si="15"/>
        <v>32444</v>
      </c>
      <c r="R17" s="39">
        <f t="shared" si="16"/>
        <v>108.15915943858624</v>
      </c>
      <c r="S17" s="39">
        <v>463836</v>
      </c>
      <c r="T17" s="39">
        <f t="shared" si="7"/>
        <v>244931.18202000001</v>
      </c>
      <c r="U17" s="39">
        <f t="shared" si="8"/>
        <v>211.88935185628389</v>
      </c>
      <c r="V17" s="39">
        <f t="shared" si="17"/>
        <v>88327</v>
      </c>
      <c r="W17" s="39">
        <f t="shared" si="18"/>
        <v>123.52193955404532</v>
      </c>
      <c r="X17" s="39">
        <f t="shared" si="9"/>
        <v>33753</v>
      </c>
      <c r="Y17" s="39">
        <f t="shared" si="10"/>
        <v>107.84802003334239</v>
      </c>
    </row>
    <row r="18" spans="1:28" s="32" customFormat="1" ht="14.25" x14ac:dyDescent="0.2">
      <c r="A18" s="9" t="s">
        <v>36</v>
      </c>
      <c r="B18" s="69" t="s">
        <v>37</v>
      </c>
      <c r="C18" s="33">
        <f>SUM(C19:C21)</f>
        <v>15454087.946859999</v>
      </c>
      <c r="D18" s="33">
        <f>SUM(D19:D21)</f>
        <v>15941655</v>
      </c>
      <c r="E18" s="34">
        <f t="shared" si="19"/>
        <v>487567.05314000137</v>
      </c>
      <c r="F18" s="34">
        <f t="shared" si="11"/>
        <v>103.15493903500833</v>
      </c>
      <c r="G18" s="33">
        <f>SUM(G19:G21)</f>
        <v>16397641</v>
      </c>
      <c r="H18" s="33">
        <f t="shared" si="12"/>
        <v>943553.05314000137</v>
      </c>
      <c r="I18" s="33">
        <f t="shared" si="1"/>
        <v>106.10552402952848</v>
      </c>
      <c r="J18" s="35">
        <f t="shared" si="0"/>
        <v>455986</v>
      </c>
      <c r="K18" s="35">
        <f t="shared" si="2"/>
        <v>102.86034291922638</v>
      </c>
      <c r="L18" s="33">
        <f>SUM(L19:L21)</f>
        <v>16956127</v>
      </c>
      <c r="M18" s="33">
        <f t="shared" si="3"/>
        <v>1502039.0531400014</v>
      </c>
      <c r="N18" s="33">
        <f t="shared" si="4"/>
        <v>109.71936395279276</v>
      </c>
      <c r="O18" s="33">
        <f t="shared" si="13"/>
        <v>1014472</v>
      </c>
      <c r="P18" s="33">
        <f t="shared" si="14"/>
        <v>106.3636554673903</v>
      </c>
      <c r="Q18" s="35">
        <f t="shared" si="15"/>
        <v>558486</v>
      </c>
      <c r="R18" s="35">
        <f t="shared" si="16"/>
        <v>103.40589234756391</v>
      </c>
      <c r="S18" s="33">
        <f>SUM(S19:S21)</f>
        <v>17466820</v>
      </c>
      <c r="T18" s="33">
        <f t="shared" si="7"/>
        <v>2012732.0531400014</v>
      </c>
      <c r="U18" s="33">
        <f t="shared" si="8"/>
        <v>113.02394589742808</v>
      </c>
      <c r="V18" s="33">
        <f t="shared" si="17"/>
        <v>1525165</v>
      </c>
      <c r="W18" s="33">
        <f t="shared" si="18"/>
        <v>109.56716852798533</v>
      </c>
      <c r="X18" s="35">
        <f t="shared" si="9"/>
        <v>510693</v>
      </c>
      <c r="Y18" s="35">
        <f t="shared" si="10"/>
        <v>103.01184934507745</v>
      </c>
    </row>
    <row r="19" spans="1:28" s="15" customFormat="1" x14ac:dyDescent="0.25">
      <c r="A19" s="11" t="s">
        <v>44</v>
      </c>
      <c r="B19" s="67" t="s">
        <v>12</v>
      </c>
      <c r="C19" s="37">
        <v>13991951.562589999</v>
      </c>
      <c r="D19" s="38">
        <v>14425584</v>
      </c>
      <c r="E19" s="38">
        <f t="shared" si="19"/>
        <v>433632.43741000071</v>
      </c>
      <c r="F19" s="38">
        <f t="shared" si="11"/>
        <v>103.09915622184825</v>
      </c>
      <c r="G19" s="39">
        <v>14824633</v>
      </c>
      <c r="H19" s="39">
        <f t="shared" si="12"/>
        <v>832681.43741000071</v>
      </c>
      <c r="I19" s="39">
        <f t="shared" si="1"/>
        <v>105.95114579753353</v>
      </c>
      <c r="J19" s="39">
        <f t="shared" si="0"/>
        <v>399049</v>
      </c>
      <c r="K19" s="39">
        <f t="shared" si="2"/>
        <v>102.76625889114783</v>
      </c>
      <c r="L19" s="39">
        <v>15331032</v>
      </c>
      <c r="M19" s="39">
        <f t="shared" si="3"/>
        <v>1339080.4374100007</v>
      </c>
      <c r="N19" s="39">
        <f t="shared" si="4"/>
        <v>109.57036215727243</v>
      </c>
      <c r="O19" s="39">
        <f t="shared" si="13"/>
        <v>905448</v>
      </c>
      <c r="P19" s="39">
        <f t="shared" si="14"/>
        <v>106.27668176206939</v>
      </c>
      <c r="Q19" s="39">
        <f t="shared" si="15"/>
        <v>506399</v>
      </c>
      <c r="R19" s="39">
        <f t="shared" si="16"/>
        <v>103.41592941963556</v>
      </c>
      <c r="S19" s="39">
        <v>15801370</v>
      </c>
      <c r="T19" s="39">
        <f t="shared" si="7"/>
        <v>1809418.4374100007</v>
      </c>
      <c r="U19" s="39">
        <f t="shared" si="8"/>
        <v>112.93185178147563</v>
      </c>
      <c r="V19" s="39">
        <f t="shared" si="17"/>
        <v>1375786</v>
      </c>
      <c r="W19" s="39">
        <f t="shared" si="18"/>
        <v>109.53712515209088</v>
      </c>
      <c r="X19" s="39">
        <f t="shared" si="9"/>
        <v>470338</v>
      </c>
      <c r="Y19" s="39">
        <f t="shared" si="10"/>
        <v>103.06788218823104</v>
      </c>
    </row>
    <row r="20" spans="1:28" s="15" customFormat="1" x14ac:dyDescent="0.25">
      <c r="A20" s="11" t="s">
        <v>45</v>
      </c>
      <c r="B20" s="67" t="s">
        <v>11</v>
      </c>
      <c r="C20" s="37">
        <v>1458738.38427</v>
      </c>
      <c r="D20" s="38">
        <v>1516071</v>
      </c>
      <c r="E20" s="38">
        <f t="shared" si="19"/>
        <v>57332.615729999961</v>
      </c>
      <c r="F20" s="38">
        <f t="shared" si="11"/>
        <v>103.93028773001618</v>
      </c>
      <c r="G20" s="39">
        <v>1573008</v>
      </c>
      <c r="H20" s="39">
        <f t="shared" si="12"/>
        <v>114269.61572999996</v>
      </c>
      <c r="I20" s="39">
        <f t="shared" si="1"/>
        <v>107.83345505693156</v>
      </c>
      <c r="J20" s="39">
        <f t="shared" si="0"/>
        <v>56937</v>
      </c>
      <c r="K20" s="39">
        <f t="shared" si="2"/>
        <v>103.75556289909906</v>
      </c>
      <c r="L20" s="39">
        <v>1625095</v>
      </c>
      <c r="M20" s="39">
        <f t="shared" si="3"/>
        <v>166356.61572999996</v>
      </c>
      <c r="N20" s="39">
        <f t="shared" si="4"/>
        <v>111.40414330107933</v>
      </c>
      <c r="O20" s="39">
        <f t="shared" si="13"/>
        <v>109024</v>
      </c>
      <c r="P20" s="39">
        <f t="shared" si="14"/>
        <v>107.19121993626948</v>
      </c>
      <c r="Q20" s="39">
        <f t="shared" si="15"/>
        <v>52087</v>
      </c>
      <c r="R20" s="39">
        <f t="shared" si="16"/>
        <v>103.31129911608841</v>
      </c>
      <c r="S20" s="39">
        <v>1665450</v>
      </c>
      <c r="T20" s="39">
        <f t="shared" si="7"/>
        <v>206711.61572999996</v>
      </c>
      <c r="U20" s="39">
        <f t="shared" si="8"/>
        <v>114.17057492687046</v>
      </c>
      <c r="V20" s="39">
        <f t="shared" si="17"/>
        <v>149379</v>
      </c>
      <c r="W20" s="39">
        <f t="shared" si="18"/>
        <v>109.85303458743027</v>
      </c>
      <c r="X20" s="39">
        <f t="shared" si="9"/>
        <v>40355</v>
      </c>
      <c r="Y20" s="39">
        <f t="shared" si="10"/>
        <v>102.4832394413865</v>
      </c>
    </row>
    <row r="21" spans="1:28" s="15" customFormat="1" x14ac:dyDescent="0.25">
      <c r="A21" s="11" t="s">
        <v>42</v>
      </c>
      <c r="B21" s="67" t="s">
        <v>43</v>
      </c>
      <c r="C21" s="37">
        <v>3398</v>
      </c>
      <c r="D21" s="38">
        <v>0</v>
      </c>
      <c r="E21" s="38">
        <f t="shared" si="19"/>
        <v>-3398</v>
      </c>
      <c r="F21" s="38">
        <f t="shared" si="11"/>
        <v>0</v>
      </c>
      <c r="G21" s="39">
        <v>0</v>
      </c>
      <c r="H21" s="39">
        <f t="shared" si="12"/>
        <v>-3398</v>
      </c>
      <c r="I21" s="39">
        <f t="shared" si="1"/>
        <v>0</v>
      </c>
      <c r="J21" s="39">
        <f t="shared" si="0"/>
        <v>0</v>
      </c>
      <c r="K21" s="39" t="str">
        <f t="shared" si="2"/>
        <v/>
      </c>
      <c r="L21" s="39">
        <v>0</v>
      </c>
      <c r="M21" s="39">
        <f t="shared" si="3"/>
        <v>-3398</v>
      </c>
      <c r="N21" s="39">
        <f t="shared" si="4"/>
        <v>0</v>
      </c>
      <c r="O21" s="39">
        <f t="shared" si="13"/>
        <v>0</v>
      </c>
      <c r="P21" s="39" t="str">
        <f t="shared" si="14"/>
        <v/>
      </c>
      <c r="Q21" s="39">
        <f t="shared" si="15"/>
        <v>0</v>
      </c>
      <c r="R21" s="39" t="str">
        <f t="shared" si="16"/>
        <v/>
      </c>
      <c r="S21" s="39">
        <v>0</v>
      </c>
      <c r="T21" s="39">
        <f t="shared" si="7"/>
        <v>-3398</v>
      </c>
      <c r="U21" s="39">
        <f t="shared" si="8"/>
        <v>0</v>
      </c>
      <c r="V21" s="39">
        <f t="shared" si="17"/>
        <v>0</v>
      </c>
      <c r="W21" s="39" t="str">
        <f t="shared" si="18"/>
        <v/>
      </c>
      <c r="X21" s="39">
        <f t="shared" si="9"/>
        <v>0</v>
      </c>
      <c r="Y21" s="39" t="str">
        <f t="shared" si="10"/>
        <v/>
      </c>
    </row>
    <row r="22" spans="1:28" s="32" customFormat="1" ht="57" x14ac:dyDescent="0.2">
      <c r="A22" s="9" t="s">
        <v>46</v>
      </c>
      <c r="B22" s="69" t="s">
        <v>47</v>
      </c>
      <c r="C22" s="33">
        <f>C23</f>
        <v>1429543.37876</v>
      </c>
      <c r="D22" s="33">
        <f>D23</f>
        <v>1458000.3</v>
      </c>
      <c r="E22" s="34">
        <f>D22-C22</f>
        <v>28456.921240000054</v>
      </c>
      <c r="F22" s="34">
        <f t="shared" si="11"/>
        <v>101.99063013146785</v>
      </c>
      <c r="G22" s="33">
        <f>G23</f>
        <v>1724569</v>
      </c>
      <c r="H22" s="33">
        <f t="shared" si="12"/>
        <v>295025.62124000001</v>
      </c>
      <c r="I22" s="33">
        <f t="shared" si="1"/>
        <v>120.637752279746</v>
      </c>
      <c r="J22" s="35">
        <f t="shared" si="0"/>
        <v>266568.69999999995</v>
      </c>
      <c r="K22" s="35">
        <f t="shared" si="2"/>
        <v>118.28317182102089</v>
      </c>
      <c r="L22" s="33">
        <f>L23</f>
        <v>1931406</v>
      </c>
      <c r="M22" s="33">
        <f t="shared" si="3"/>
        <v>501862.62124000001</v>
      </c>
      <c r="N22" s="33">
        <f t="shared" si="4"/>
        <v>135.10649824948445</v>
      </c>
      <c r="O22" s="33">
        <f t="shared" si="13"/>
        <v>473405.69999999995</v>
      </c>
      <c r="P22" s="33">
        <f t="shared" si="14"/>
        <v>132.46952006799998</v>
      </c>
      <c r="Q22" s="35">
        <f t="shared" si="15"/>
        <v>206837</v>
      </c>
      <c r="R22" s="35">
        <f t="shared" si="16"/>
        <v>111.99354737328574</v>
      </c>
      <c r="S22" s="33">
        <f>S23</f>
        <v>1951931</v>
      </c>
      <c r="T22" s="33">
        <f t="shared" si="7"/>
        <v>522387.62124000001</v>
      </c>
      <c r="U22" s="33">
        <f t="shared" si="8"/>
        <v>136.54227139949572</v>
      </c>
      <c r="V22" s="33">
        <f t="shared" si="17"/>
        <v>493930.69999999995</v>
      </c>
      <c r="W22" s="33">
        <f t="shared" si="18"/>
        <v>133.87727012127502</v>
      </c>
      <c r="X22" s="35">
        <f t="shared" si="9"/>
        <v>20525</v>
      </c>
      <c r="Y22" s="35">
        <f t="shared" si="10"/>
        <v>101.06269733033861</v>
      </c>
    </row>
    <row r="23" spans="1:28" s="15" customFormat="1" ht="30" customHeight="1" x14ac:dyDescent="0.25">
      <c r="A23" s="50" t="s">
        <v>48</v>
      </c>
      <c r="B23" s="67" t="s">
        <v>10</v>
      </c>
      <c r="C23" s="37">
        <v>1429543.37876</v>
      </c>
      <c r="D23" s="38">
        <v>1458000.3</v>
      </c>
      <c r="E23" s="38">
        <f t="shared" si="19"/>
        <v>28456.921240000054</v>
      </c>
      <c r="F23" s="38">
        <f t="shared" si="11"/>
        <v>101.99063013146785</v>
      </c>
      <c r="G23" s="39">
        <v>1724569</v>
      </c>
      <c r="H23" s="39">
        <f t="shared" si="12"/>
        <v>295025.62124000001</v>
      </c>
      <c r="I23" s="39">
        <f t="shared" si="1"/>
        <v>120.637752279746</v>
      </c>
      <c r="J23" s="39">
        <f t="shared" si="0"/>
        <v>266568.69999999995</v>
      </c>
      <c r="K23" s="39">
        <f t="shared" si="2"/>
        <v>118.28317182102089</v>
      </c>
      <c r="L23" s="39">
        <v>1931406</v>
      </c>
      <c r="M23" s="39">
        <f t="shared" si="3"/>
        <v>501862.62124000001</v>
      </c>
      <c r="N23" s="39">
        <f t="shared" si="4"/>
        <v>135.10649824948445</v>
      </c>
      <c r="O23" s="39">
        <f t="shared" si="13"/>
        <v>473405.69999999995</v>
      </c>
      <c r="P23" s="39">
        <f t="shared" si="14"/>
        <v>132.46952006799998</v>
      </c>
      <c r="Q23" s="39">
        <f t="shared" si="15"/>
        <v>206837</v>
      </c>
      <c r="R23" s="39">
        <f t="shared" si="16"/>
        <v>111.99354737328574</v>
      </c>
      <c r="S23" s="39">
        <v>1951931</v>
      </c>
      <c r="T23" s="39">
        <f t="shared" si="7"/>
        <v>522387.62124000001</v>
      </c>
      <c r="U23" s="39">
        <f t="shared" si="8"/>
        <v>136.54227139949572</v>
      </c>
      <c r="V23" s="39">
        <f t="shared" si="17"/>
        <v>493930.69999999995</v>
      </c>
      <c r="W23" s="39">
        <f t="shared" si="18"/>
        <v>133.87727012127502</v>
      </c>
      <c r="X23" s="39">
        <f t="shared" si="9"/>
        <v>20525</v>
      </c>
      <c r="Y23" s="39">
        <f t="shared" si="10"/>
        <v>101.06269733033861</v>
      </c>
    </row>
    <row r="24" spans="1:28" s="32" customFormat="1" ht="28.5" x14ac:dyDescent="0.2">
      <c r="A24" s="49" t="s">
        <v>49</v>
      </c>
      <c r="B24" s="68" t="s">
        <v>9</v>
      </c>
      <c r="C24" s="33">
        <v>244771.67746000001</v>
      </c>
      <c r="D24" s="34">
        <v>196807.8885</v>
      </c>
      <c r="E24" s="34">
        <f t="shared" si="19"/>
        <v>-47963.788960000005</v>
      </c>
      <c r="F24" s="34">
        <f t="shared" si="11"/>
        <v>80.404681841575339</v>
      </c>
      <c r="G24" s="35">
        <v>242259</v>
      </c>
      <c r="H24" s="35">
        <f t="shared" si="12"/>
        <v>-2512.6774600000062</v>
      </c>
      <c r="I24" s="35">
        <f t="shared" si="1"/>
        <v>98.973460701796014</v>
      </c>
      <c r="J24" s="35">
        <f t="shared" si="0"/>
        <v>45451.111499999999</v>
      </c>
      <c r="K24" s="35">
        <f t="shared" si="2"/>
        <v>123.09415127940871</v>
      </c>
      <c r="L24" s="35">
        <v>225106</v>
      </c>
      <c r="M24" s="35">
        <f t="shared" si="3"/>
        <v>-19665.677460000006</v>
      </c>
      <c r="N24" s="35">
        <f t="shared" si="4"/>
        <v>91.965705483546515</v>
      </c>
      <c r="O24" s="35">
        <f t="shared" si="13"/>
        <v>28298.111499999999</v>
      </c>
      <c r="P24" s="35">
        <f t="shared" si="14"/>
        <v>114.37854534982219</v>
      </c>
      <c r="Q24" s="35">
        <f t="shared" si="15"/>
        <v>-17153</v>
      </c>
      <c r="R24" s="35">
        <f t="shared" si="16"/>
        <v>92.919561295968364</v>
      </c>
      <c r="S24" s="35">
        <v>222467</v>
      </c>
      <c r="T24" s="35">
        <f t="shared" si="7"/>
        <v>-22304.677460000006</v>
      </c>
      <c r="U24" s="35">
        <f t="shared" si="8"/>
        <v>90.887557869662032</v>
      </c>
      <c r="V24" s="35">
        <f t="shared" si="17"/>
        <v>25659.111499999999</v>
      </c>
      <c r="W24" s="35">
        <f t="shared" si="18"/>
        <v>113.03764381375395</v>
      </c>
      <c r="X24" s="35">
        <f t="shared" si="9"/>
        <v>-2639</v>
      </c>
      <c r="Y24" s="35">
        <f t="shared" si="10"/>
        <v>98.827663411903728</v>
      </c>
    </row>
    <row r="25" spans="1:28" s="32" customFormat="1" ht="67.5" customHeight="1" x14ac:dyDescent="0.2">
      <c r="A25" s="49" t="s">
        <v>110</v>
      </c>
      <c r="B25" s="68" t="s">
        <v>111</v>
      </c>
      <c r="C25" s="33">
        <v>15.40912</v>
      </c>
      <c r="D25" s="34">
        <v>0</v>
      </c>
      <c r="E25" s="34"/>
      <c r="F25" s="34"/>
      <c r="G25" s="35">
        <v>0</v>
      </c>
      <c r="H25" s="35"/>
      <c r="I25" s="35"/>
      <c r="J25" s="35"/>
      <c r="K25" s="35"/>
      <c r="L25" s="35">
        <v>0</v>
      </c>
      <c r="M25" s="35"/>
      <c r="N25" s="35"/>
      <c r="O25" s="35"/>
      <c r="P25" s="35"/>
      <c r="Q25" s="35"/>
      <c r="R25" s="35"/>
      <c r="S25" s="35">
        <v>0</v>
      </c>
      <c r="T25" s="35"/>
      <c r="U25" s="35"/>
      <c r="V25" s="35"/>
      <c r="W25" s="35"/>
      <c r="X25" s="35"/>
      <c r="Y25" s="35"/>
    </row>
    <row r="26" spans="1:28" s="32" customFormat="1" ht="20.25" customHeight="1" x14ac:dyDescent="0.2">
      <c r="A26" s="51"/>
      <c r="B26" s="68" t="s">
        <v>50</v>
      </c>
      <c r="C26" s="33">
        <v>5183705.7639000118</v>
      </c>
      <c r="D26" s="34">
        <v>6342176.5123600066</v>
      </c>
      <c r="E26" s="34">
        <f t="shared" si="19"/>
        <v>1158470.7484599948</v>
      </c>
      <c r="F26" s="34">
        <f t="shared" si="11"/>
        <v>122.3483122157074</v>
      </c>
      <c r="G26" s="35">
        <v>3813654</v>
      </c>
      <c r="H26" s="35">
        <f t="shared" si="12"/>
        <v>-1370051.7639000118</v>
      </c>
      <c r="I26" s="35">
        <f t="shared" si="1"/>
        <v>73.570032206665218</v>
      </c>
      <c r="J26" s="35">
        <f t="shared" si="0"/>
        <v>-2528522.5123600066</v>
      </c>
      <c r="K26" s="35">
        <f t="shared" si="2"/>
        <v>60.131628196845774</v>
      </c>
      <c r="L26" s="35">
        <v>3830297</v>
      </c>
      <c r="M26" s="35">
        <f t="shared" si="3"/>
        <v>-1353408.7639000118</v>
      </c>
      <c r="N26" s="35">
        <f t="shared" si="4"/>
        <v>73.891095954455537</v>
      </c>
      <c r="O26" s="35">
        <f t="shared" si="13"/>
        <v>-2511879.5123600066</v>
      </c>
      <c r="P26" s="35">
        <f t="shared" si="14"/>
        <v>60.39404599564979</v>
      </c>
      <c r="Q26" s="35">
        <f t="shared" si="15"/>
        <v>16643</v>
      </c>
      <c r="R26" s="35">
        <f t="shared" si="16"/>
        <v>100.43640560994784</v>
      </c>
      <c r="S26" s="35">
        <v>3841761</v>
      </c>
      <c r="T26" s="35">
        <f t="shared" si="7"/>
        <v>-1341944.7639000118</v>
      </c>
      <c r="U26" s="35">
        <f t="shared" si="8"/>
        <v>74.112250482164981</v>
      </c>
      <c r="V26" s="35">
        <f t="shared" si="17"/>
        <v>-2500415.5123600066</v>
      </c>
      <c r="W26" s="35">
        <f t="shared" si="18"/>
        <v>60.574804130931234</v>
      </c>
      <c r="X26" s="35">
        <f t="shared" si="9"/>
        <v>11464</v>
      </c>
      <c r="Y26" s="35">
        <f t="shared" si="10"/>
        <v>100.29929793955925</v>
      </c>
    </row>
    <row r="27" spans="1:28" s="32" customFormat="1" ht="28.5" x14ac:dyDescent="0.2">
      <c r="A27" s="49" t="s">
        <v>51</v>
      </c>
      <c r="B27" s="68" t="s">
        <v>8</v>
      </c>
      <c r="C27" s="33">
        <v>36487235.186570004</v>
      </c>
      <c r="D27" s="33">
        <v>65084696.364349999</v>
      </c>
      <c r="E27" s="34">
        <f t="shared" si="19"/>
        <v>28597461.177779995</v>
      </c>
      <c r="F27" s="34">
        <f t="shared" si="11"/>
        <v>178.3766186491049</v>
      </c>
      <c r="G27" s="35">
        <v>25738293.199999999</v>
      </c>
      <c r="H27" s="35">
        <f t="shared" si="12"/>
        <v>-10748941.986570004</v>
      </c>
      <c r="I27" s="35">
        <f t="shared" si="1"/>
        <v>70.540541283526991</v>
      </c>
      <c r="J27" s="35">
        <f t="shared" si="0"/>
        <v>-39346403.164350003</v>
      </c>
      <c r="K27" s="35">
        <f t="shared" si="2"/>
        <v>39.545845087629687</v>
      </c>
      <c r="L27" s="35">
        <v>24785363.5</v>
      </c>
      <c r="M27" s="35">
        <f t="shared" si="3"/>
        <v>-11701871.686570004</v>
      </c>
      <c r="N27" s="35">
        <f t="shared" si="4"/>
        <v>67.92886162315429</v>
      </c>
      <c r="O27" s="35">
        <f t="shared" si="13"/>
        <v>-40299332.864349999</v>
      </c>
      <c r="P27" s="35">
        <f t="shared" si="14"/>
        <v>38.081707197724796</v>
      </c>
      <c r="Q27" s="35">
        <f t="shared" si="15"/>
        <v>-952929.69999999925</v>
      </c>
      <c r="R27" s="35">
        <f t="shared" si="16"/>
        <v>96.297618911264877</v>
      </c>
      <c r="S27" s="35">
        <v>7935033.5999999996</v>
      </c>
      <c r="T27" s="35">
        <f t="shared" si="7"/>
        <v>-28552201.586570002</v>
      </c>
      <c r="U27" s="35">
        <f t="shared" si="8"/>
        <v>21.747423611095307</v>
      </c>
      <c r="V27" s="35">
        <f t="shared" si="17"/>
        <v>-57149662.764349997</v>
      </c>
      <c r="W27" s="35">
        <f t="shared" si="18"/>
        <v>12.191857753440173</v>
      </c>
      <c r="X27" s="35">
        <f t="shared" si="9"/>
        <v>-16850329.899999999</v>
      </c>
      <c r="Y27" s="35">
        <f t="shared" si="10"/>
        <v>32.014997883730857</v>
      </c>
      <c r="AA27" s="52"/>
      <c r="AB27" s="52"/>
    </row>
    <row r="28" spans="1:28" s="32" customFormat="1" ht="71.25" x14ac:dyDescent="0.2">
      <c r="A28" s="49" t="s">
        <v>52</v>
      </c>
      <c r="B28" s="68" t="s">
        <v>7</v>
      </c>
      <c r="C28" s="33">
        <v>35593492.722139999</v>
      </c>
      <c r="D28" s="33">
        <v>64051825.505690001</v>
      </c>
      <c r="E28" s="34">
        <f t="shared" si="19"/>
        <v>28458332.783550002</v>
      </c>
      <c r="F28" s="34">
        <f t="shared" si="11"/>
        <v>179.95375167508706</v>
      </c>
      <c r="G28" s="35">
        <v>25436332.100000001</v>
      </c>
      <c r="H28" s="35">
        <f t="shared" si="12"/>
        <v>-10157160.622139998</v>
      </c>
      <c r="I28" s="35">
        <f t="shared" si="1"/>
        <v>71.463433775854199</v>
      </c>
      <c r="J28" s="35">
        <f t="shared" si="0"/>
        <v>-38615493.405689999</v>
      </c>
      <c r="K28" s="35">
        <f t="shared" si="2"/>
        <v>39.712111090011604</v>
      </c>
      <c r="L28" s="35">
        <v>24486067.600000001</v>
      </c>
      <c r="M28" s="35">
        <f t="shared" si="3"/>
        <v>-11107425.122139998</v>
      </c>
      <c r="N28" s="35">
        <f t="shared" si="4"/>
        <v>68.793663468629148</v>
      </c>
      <c r="O28" s="35">
        <f t="shared" si="13"/>
        <v>-39565757.905689999</v>
      </c>
      <c r="P28" s="35">
        <f t="shared" si="14"/>
        <v>38.228524178166943</v>
      </c>
      <c r="Q28" s="35">
        <f t="shared" si="15"/>
        <v>-950264.5</v>
      </c>
      <c r="R28" s="35">
        <f t="shared" si="16"/>
        <v>96.264144939356257</v>
      </c>
      <c r="S28" s="35">
        <v>7614712.4000000004</v>
      </c>
      <c r="T28" s="35">
        <f t="shared" si="7"/>
        <v>-27978780.322140001</v>
      </c>
      <c r="U28" s="35">
        <f t="shared" si="8"/>
        <v>21.393552072689591</v>
      </c>
      <c r="V28" s="35">
        <f t="shared" si="17"/>
        <v>-56437113.105690002</v>
      </c>
      <c r="W28" s="35">
        <f t="shared" si="18"/>
        <v>11.888361244791614</v>
      </c>
      <c r="X28" s="35">
        <f t="shared" si="9"/>
        <v>-16871355.200000003</v>
      </c>
      <c r="Y28" s="35">
        <f t="shared" si="10"/>
        <v>31.098143337642341</v>
      </c>
    </row>
    <row r="29" spans="1:28" s="15" customFormat="1" ht="45" x14ac:dyDescent="0.25">
      <c r="A29" s="50" t="s">
        <v>55</v>
      </c>
      <c r="B29" s="67" t="s">
        <v>16</v>
      </c>
      <c r="C29" s="53">
        <v>9894468.0999999996</v>
      </c>
      <c r="D29" s="37">
        <v>12581743.300000001</v>
      </c>
      <c r="E29" s="38">
        <f t="shared" si="19"/>
        <v>2687275.2000000011</v>
      </c>
      <c r="F29" s="38">
        <f t="shared" si="11"/>
        <v>127.15936999180381</v>
      </c>
      <c r="G29" s="54">
        <v>5823885.5</v>
      </c>
      <c r="H29" s="39">
        <f t="shared" si="12"/>
        <v>-4070582.5999999996</v>
      </c>
      <c r="I29" s="39">
        <f t="shared" si="1"/>
        <v>58.860015931528451</v>
      </c>
      <c r="J29" s="39">
        <f t="shared" si="0"/>
        <v>-6757857.8000000007</v>
      </c>
      <c r="K29" s="39">
        <f t="shared" si="2"/>
        <v>46.288382787145245</v>
      </c>
      <c r="L29" s="39">
        <v>7210053.2000000002</v>
      </c>
      <c r="M29" s="39">
        <f t="shared" si="3"/>
        <v>-2684414.8999999994</v>
      </c>
      <c r="N29" s="39">
        <f t="shared" si="4"/>
        <v>72.869538080576575</v>
      </c>
      <c r="O29" s="39">
        <f t="shared" si="13"/>
        <v>-5371690.1000000006</v>
      </c>
      <c r="P29" s="39">
        <f t="shared" si="14"/>
        <v>57.305677187039727</v>
      </c>
      <c r="Q29" s="39">
        <f t="shared" si="15"/>
        <v>1386167.7000000002</v>
      </c>
      <c r="R29" s="39">
        <f t="shared" si="16"/>
        <v>123.80142432401873</v>
      </c>
      <c r="S29" s="54">
        <v>0</v>
      </c>
      <c r="T29" s="39">
        <f t="shared" si="7"/>
        <v>-9894468.0999999996</v>
      </c>
      <c r="U29" s="39">
        <f t="shared" si="8"/>
        <v>0</v>
      </c>
      <c r="V29" s="39">
        <f t="shared" si="17"/>
        <v>-12581743.300000001</v>
      </c>
      <c r="W29" s="39">
        <f t="shared" si="18"/>
        <v>0</v>
      </c>
      <c r="X29" s="39">
        <f t="shared" si="9"/>
        <v>-7210053.2000000002</v>
      </c>
      <c r="Y29" s="39">
        <f t="shared" si="10"/>
        <v>0</v>
      </c>
    </row>
    <row r="30" spans="1:28" s="47" customFormat="1" ht="30" x14ac:dyDescent="0.25">
      <c r="A30" s="55" t="s">
        <v>54</v>
      </c>
      <c r="B30" s="70" t="s">
        <v>17</v>
      </c>
      <c r="C30" s="53">
        <v>7188972.0999999996</v>
      </c>
      <c r="D30" s="44">
        <v>9345663.6999999993</v>
      </c>
      <c r="E30" s="45">
        <f t="shared" si="19"/>
        <v>2156691.5999999996</v>
      </c>
      <c r="F30" s="45">
        <f t="shared" si="11"/>
        <v>129.99999958269416</v>
      </c>
      <c r="G30" s="54">
        <v>5787122.5</v>
      </c>
      <c r="H30" s="46">
        <f t="shared" si="12"/>
        <v>-1401849.5999999996</v>
      </c>
      <c r="I30" s="46">
        <f t="shared" si="1"/>
        <v>80.499999436637125</v>
      </c>
      <c r="J30" s="46">
        <f t="shared" si="0"/>
        <v>-3558541.1999999993</v>
      </c>
      <c r="K30" s="46">
        <f t="shared" si="2"/>
        <v>61.923076688496728</v>
      </c>
      <c r="L30" s="46">
        <v>7169993.2000000002</v>
      </c>
      <c r="M30" s="46">
        <f t="shared" si="3"/>
        <v>-18978.899999999441</v>
      </c>
      <c r="N30" s="46">
        <f t="shared" si="4"/>
        <v>99.735999810042401</v>
      </c>
      <c r="O30" s="46">
        <f t="shared" si="13"/>
        <v>-2175670.4999999991</v>
      </c>
      <c r="P30" s="46">
        <f t="shared" si="14"/>
        <v>76.720000100153413</v>
      </c>
      <c r="Q30" s="46">
        <f t="shared" si="15"/>
        <v>1382870.7000000002</v>
      </c>
      <c r="R30" s="46">
        <f t="shared" si="16"/>
        <v>123.89565280499939</v>
      </c>
      <c r="S30" s="54">
        <v>0</v>
      </c>
      <c r="T30" s="46">
        <f t="shared" si="7"/>
        <v>-7188972.0999999996</v>
      </c>
      <c r="U30" s="46">
        <f t="shared" si="8"/>
        <v>0</v>
      </c>
      <c r="V30" s="46">
        <f t="shared" si="17"/>
        <v>-9345663.6999999993</v>
      </c>
      <c r="W30" s="46">
        <f t="shared" si="18"/>
        <v>0</v>
      </c>
      <c r="X30" s="46">
        <f t="shared" si="9"/>
        <v>-7169993.2000000002</v>
      </c>
      <c r="Y30" s="46">
        <f t="shared" si="10"/>
        <v>0</v>
      </c>
      <c r="AA30" s="56"/>
    </row>
    <row r="31" spans="1:28" s="47" customFormat="1" ht="45" x14ac:dyDescent="0.25">
      <c r="A31" s="55" t="s">
        <v>53</v>
      </c>
      <c r="B31" s="70" t="s">
        <v>18</v>
      </c>
      <c r="C31" s="53">
        <v>0</v>
      </c>
      <c r="D31" s="44">
        <v>1000000</v>
      </c>
      <c r="E31" s="45">
        <f t="shared" si="19"/>
        <v>1000000</v>
      </c>
      <c r="F31" s="45" t="str">
        <f t="shared" si="11"/>
        <v/>
      </c>
      <c r="G31" s="45">
        <v>0</v>
      </c>
      <c r="H31" s="46">
        <f t="shared" si="12"/>
        <v>0</v>
      </c>
      <c r="I31" s="46" t="str">
        <f t="shared" si="1"/>
        <v/>
      </c>
      <c r="J31" s="46">
        <f t="shared" si="0"/>
        <v>-1000000</v>
      </c>
      <c r="K31" s="46">
        <f t="shared" si="2"/>
        <v>0</v>
      </c>
      <c r="L31" s="46">
        <v>0</v>
      </c>
      <c r="M31" s="46">
        <f t="shared" si="3"/>
        <v>0</v>
      </c>
      <c r="N31" s="46" t="str">
        <f t="shared" si="4"/>
        <v/>
      </c>
      <c r="O31" s="46">
        <f t="shared" si="13"/>
        <v>-1000000</v>
      </c>
      <c r="P31" s="46">
        <f t="shared" si="14"/>
        <v>0</v>
      </c>
      <c r="Q31" s="46">
        <f t="shared" si="15"/>
        <v>0</v>
      </c>
      <c r="R31" s="46" t="str">
        <f t="shared" si="16"/>
        <v/>
      </c>
      <c r="S31" s="46">
        <v>0</v>
      </c>
      <c r="T31" s="46">
        <f t="shared" si="7"/>
        <v>0</v>
      </c>
      <c r="U31" s="46" t="str">
        <f t="shared" si="8"/>
        <v/>
      </c>
      <c r="V31" s="46">
        <f t="shared" si="17"/>
        <v>-1000000</v>
      </c>
      <c r="W31" s="46">
        <f t="shared" si="18"/>
        <v>0</v>
      </c>
      <c r="X31" s="46">
        <f t="shared" si="9"/>
        <v>0</v>
      </c>
      <c r="Y31" s="46" t="str">
        <f t="shared" si="10"/>
        <v/>
      </c>
    </row>
    <row r="32" spans="1:28" s="47" customFormat="1" ht="60" x14ac:dyDescent="0.25">
      <c r="A32" s="55" t="s">
        <v>56</v>
      </c>
      <c r="B32" s="70" t="s">
        <v>22</v>
      </c>
      <c r="C32" s="53">
        <v>2457584</v>
      </c>
      <c r="D32" s="44">
        <v>1995849</v>
      </c>
      <c r="E32" s="45">
        <f t="shared" si="19"/>
        <v>-461735</v>
      </c>
      <c r="F32" s="45">
        <f t="shared" si="11"/>
        <v>81.211832433804915</v>
      </c>
      <c r="G32" s="45">
        <v>0</v>
      </c>
      <c r="H32" s="46">
        <f t="shared" si="12"/>
        <v>-2457584</v>
      </c>
      <c r="I32" s="46">
        <f t="shared" si="1"/>
        <v>0</v>
      </c>
      <c r="J32" s="46">
        <f t="shared" si="0"/>
        <v>-1995849</v>
      </c>
      <c r="K32" s="46">
        <f t="shared" si="2"/>
        <v>0</v>
      </c>
      <c r="L32" s="46">
        <v>0</v>
      </c>
      <c r="M32" s="46">
        <f t="shared" si="3"/>
        <v>-2457584</v>
      </c>
      <c r="N32" s="46">
        <f t="shared" si="4"/>
        <v>0</v>
      </c>
      <c r="O32" s="46">
        <f t="shared" si="13"/>
        <v>-1995849</v>
      </c>
      <c r="P32" s="46">
        <f t="shared" si="14"/>
        <v>0</v>
      </c>
      <c r="Q32" s="46">
        <f t="shared" si="15"/>
        <v>0</v>
      </c>
      <c r="R32" s="46" t="str">
        <f t="shared" si="16"/>
        <v/>
      </c>
      <c r="S32" s="46">
        <v>0</v>
      </c>
      <c r="T32" s="46">
        <f t="shared" si="7"/>
        <v>-2457584</v>
      </c>
      <c r="U32" s="46">
        <f t="shared" si="8"/>
        <v>0</v>
      </c>
      <c r="V32" s="46">
        <f t="shared" si="17"/>
        <v>-1995849</v>
      </c>
      <c r="W32" s="46">
        <f t="shared" si="18"/>
        <v>0</v>
      </c>
      <c r="X32" s="46">
        <f t="shared" si="9"/>
        <v>0</v>
      </c>
      <c r="Y32" s="46" t="str">
        <f t="shared" si="10"/>
        <v/>
      </c>
    </row>
    <row r="33" spans="1:25" s="47" customFormat="1" ht="75" x14ac:dyDescent="0.25">
      <c r="A33" s="55" t="s">
        <v>57</v>
      </c>
      <c r="B33" s="70" t="s">
        <v>23</v>
      </c>
      <c r="C33" s="53">
        <v>52025</v>
      </c>
      <c r="D33" s="44">
        <v>57173</v>
      </c>
      <c r="E33" s="45">
        <f t="shared" si="19"/>
        <v>5148</v>
      </c>
      <c r="F33" s="45">
        <f t="shared" si="11"/>
        <v>109.8952426717924</v>
      </c>
      <c r="G33" s="54">
        <v>36763</v>
      </c>
      <c r="H33" s="46">
        <f t="shared" si="12"/>
        <v>-15262</v>
      </c>
      <c r="I33" s="46">
        <f t="shared" si="1"/>
        <v>70.664103796251794</v>
      </c>
      <c r="J33" s="46">
        <f t="shared" si="0"/>
        <v>-20410</v>
      </c>
      <c r="K33" s="46">
        <f t="shared" si="2"/>
        <v>64.301331047872239</v>
      </c>
      <c r="L33" s="54">
        <v>40060</v>
      </c>
      <c r="M33" s="46">
        <f t="shared" si="3"/>
        <v>-11965</v>
      </c>
      <c r="N33" s="46">
        <f t="shared" si="4"/>
        <v>77.001441614608353</v>
      </c>
      <c r="O33" s="46">
        <f t="shared" si="13"/>
        <v>-17113</v>
      </c>
      <c r="P33" s="46">
        <f t="shared" si="14"/>
        <v>70.068039109369806</v>
      </c>
      <c r="Q33" s="46">
        <f t="shared" si="15"/>
        <v>3297</v>
      </c>
      <c r="R33" s="46">
        <f t="shared" si="16"/>
        <v>108.96825612708429</v>
      </c>
      <c r="S33" s="46">
        <v>0</v>
      </c>
      <c r="T33" s="46">
        <f t="shared" si="7"/>
        <v>-52025</v>
      </c>
      <c r="U33" s="46">
        <f t="shared" si="8"/>
        <v>0</v>
      </c>
      <c r="V33" s="46">
        <f t="shared" si="17"/>
        <v>-57173</v>
      </c>
      <c r="W33" s="46">
        <f t="shared" si="18"/>
        <v>0</v>
      </c>
      <c r="X33" s="46">
        <f t="shared" si="9"/>
        <v>-40060</v>
      </c>
      <c r="Y33" s="46">
        <f t="shared" si="10"/>
        <v>0</v>
      </c>
    </row>
    <row r="34" spans="1:25" s="47" customFormat="1" ht="75" x14ac:dyDescent="0.25">
      <c r="A34" s="55" t="s">
        <v>115</v>
      </c>
      <c r="B34" s="70" t="s">
        <v>116</v>
      </c>
      <c r="C34" s="53">
        <v>2550</v>
      </c>
      <c r="D34" s="44">
        <v>0</v>
      </c>
      <c r="E34" s="45">
        <f t="shared" si="19"/>
        <v>-2550</v>
      </c>
      <c r="F34" s="45">
        <f t="shared" si="11"/>
        <v>0</v>
      </c>
      <c r="G34" s="54">
        <v>0</v>
      </c>
      <c r="H34" s="46">
        <f t="shared" si="12"/>
        <v>-2550</v>
      </c>
      <c r="I34" s="46">
        <f t="shared" si="1"/>
        <v>0</v>
      </c>
      <c r="J34" s="46">
        <f t="shared" si="0"/>
        <v>0</v>
      </c>
      <c r="K34" s="46" t="str">
        <f t="shared" si="2"/>
        <v/>
      </c>
      <c r="L34" s="54">
        <v>0</v>
      </c>
      <c r="M34" s="46">
        <f t="shared" si="3"/>
        <v>-2550</v>
      </c>
      <c r="N34" s="46">
        <f t="shared" si="4"/>
        <v>0</v>
      </c>
      <c r="O34" s="46">
        <f t="shared" si="13"/>
        <v>0</v>
      </c>
      <c r="P34" s="46" t="str">
        <f t="shared" si="14"/>
        <v/>
      </c>
      <c r="Q34" s="46">
        <f t="shared" si="15"/>
        <v>0</v>
      </c>
      <c r="R34" s="46" t="str">
        <f t="shared" si="16"/>
        <v/>
      </c>
      <c r="S34" s="46">
        <v>0</v>
      </c>
      <c r="T34" s="46">
        <f t="shared" si="7"/>
        <v>-2550</v>
      </c>
      <c r="U34" s="46">
        <f t="shared" si="8"/>
        <v>0</v>
      </c>
      <c r="V34" s="46">
        <f t="shared" si="17"/>
        <v>0</v>
      </c>
      <c r="W34" s="46" t="str">
        <f t="shared" si="18"/>
        <v/>
      </c>
      <c r="X34" s="46">
        <f t="shared" si="9"/>
        <v>0</v>
      </c>
      <c r="Y34" s="46" t="str">
        <f t="shared" si="10"/>
        <v/>
      </c>
    </row>
    <row r="35" spans="1:25" s="15" customFormat="1" ht="75" x14ac:dyDescent="0.25">
      <c r="A35" s="50" t="s">
        <v>113</v>
      </c>
      <c r="B35" s="67" t="s">
        <v>114</v>
      </c>
      <c r="C35" s="53">
        <v>193337</v>
      </c>
      <c r="D35" s="37">
        <v>183057.6</v>
      </c>
      <c r="E35" s="45">
        <f>D35-C35</f>
        <v>-10279.399999999994</v>
      </c>
      <c r="F35" s="45">
        <f>IFERROR(D35/C35*100,"")</f>
        <v>94.683169801952033</v>
      </c>
      <c r="G35" s="54">
        <v>0</v>
      </c>
      <c r="H35" s="39">
        <f t="shared" ref="H35" si="21">G35-C35</f>
        <v>-193337</v>
      </c>
      <c r="I35" s="39">
        <f t="shared" ref="I35" si="22">IFERROR(G35/C35*100,"")</f>
        <v>0</v>
      </c>
      <c r="J35" s="39">
        <f>G35-D35</f>
        <v>-183057.6</v>
      </c>
      <c r="K35" s="39">
        <f>IFERROR(G35/D35*100,"")</f>
        <v>0</v>
      </c>
      <c r="L35" s="54">
        <v>0</v>
      </c>
      <c r="M35" s="39">
        <f t="shared" ref="M35" si="23">L35-C35</f>
        <v>-193337</v>
      </c>
      <c r="N35" s="39">
        <f t="shared" ref="N35" si="24">IFERROR(L35/C35*100,"")</f>
        <v>0</v>
      </c>
      <c r="O35" s="39">
        <f>L35-D35</f>
        <v>-183057.6</v>
      </c>
      <c r="P35" s="39">
        <f t="shared" ref="P35" si="25">IFERROR(L35/D35*100,"")</f>
        <v>0</v>
      </c>
      <c r="Q35" s="39">
        <f t="shared" ref="Q35" si="26">L35-G35</f>
        <v>0</v>
      </c>
      <c r="R35" s="39" t="str">
        <f t="shared" ref="R35" si="27">IFERROR(L35/G35*100,"")</f>
        <v/>
      </c>
      <c r="S35" s="54">
        <v>0</v>
      </c>
      <c r="T35" s="39">
        <f t="shared" ref="T35" si="28">S35-C35</f>
        <v>-193337</v>
      </c>
      <c r="U35" s="39">
        <f t="shared" ref="U35" si="29">IFERROR(S35/C35*100,"")</f>
        <v>0</v>
      </c>
      <c r="V35" s="39">
        <f t="shared" ref="V35" si="30">S35-D35</f>
        <v>-183057.6</v>
      </c>
      <c r="W35" s="39">
        <f t="shared" ref="W35" si="31">IFERROR(S35/D35*100,"")</f>
        <v>0</v>
      </c>
      <c r="X35" s="39">
        <f t="shared" ref="X35" si="32">S35-L35</f>
        <v>0</v>
      </c>
      <c r="Y35" s="39" t="str">
        <f t="shared" ref="Y35" si="33">IFERROR(S35/L35*100,"")</f>
        <v/>
      </c>
    </row>
    <row r="36" spans="1:25" s="15" customFormat="1" ht="45" x14ac:dyDescent="0.25">
      <c r="A36" s="50" t="s">
        <v>58</v>
      </c>
      <c r="B36" s="67" t="s">
        <v>6</v>
      </c>
      <c r="C36" s="53">
        <v>17663929.110950001</v>
      </c>
      <c r="D36" s="37">
        <v>22899125.799989998</v>
      </c>
      <c r="E36" s="45">
        <f>D36-C36</f>
        <v>5235196.6890399978</v>
      </c>
      <c r="F36" s="45">
        <f>IFERROR(D36/C36*100,"")</f>
        <v>129.63778135745949</v>
      </c>
      <c r="G36" s="54">
        <v>13852365.6</v>
      </c>
      <c r="H36" s="39">
        <f>G36-C36</f>
        <v>-3811563.510950001</v>
      </c>
      <c r="I36" s="39">
        <f>IFERROR(G36/C36*100,"")</f>
        <v>78.421768526079603</v>
      </c>
      <c r="J36" s="39">
        <f>G36-D36</f>
        <v>-9046760.1999899987</v>
      </c>
      <c r="K36" s="39">
        <f>IFERROR(G36/D36*100,"")</f>
        <v>60.492988776043369</v>
      </c>
      <c r="L36" s="54">
        <v>11358041.1</v>
      </c>
      <c r="M36" s="39">
        <f>L36-C36</f>
        <v>-6305888.010950001</v>
      </c>
      <c r="N36" s="39">
        <f>IFERROR(L36/C36*100,"")</f>
        <v>64.300762467162897</v>
      </c>
      <c r="O36" s="39">
        <f>L36-D36</f>
        <v>-11541084.699989999</v>
      </c>
      <c r="P36" s="39">
        <f>IFERROR(L36/D36*100,"")</f>
        <v>49.600326227322441</v>
      </c>
      <c r="Q36" s="39">
        <f>L36-G36</f>
        <v>-2494324.5</v>
      </c>
      <c r="R36" s="39">
        <f>IFERROR(L36/G36*100,"")</f>
        <v>81.993512357196224</v>
      </c>
      <c r="S36" s="54">
        <v>4365249.9000000004</v>
      </c>
      <c r="T36" s="39">
        <f>S36-C36</f>
        <v>-13298679.21095</v>
      </c>
      <c r="U36" s="39">
        <f>IFERROR(S36/C36*100,"")</f>
        <v>24.712791092973475</v>
      </c>
      <c r="V36" s="39">
        <f>S36-D36</f>
        <v>-18533875.89999</v>
      </c>
      <c r="W36" s="39">
        <f>IFERROR(S36/D36*100,"")</f>
        <v>19.062954359602266</v>
      </c>
      <c r="X36" s="39">
        <f>S36-L36</f>
        <v>-6992791.1999999993</v>
      </c>
      <c r="Y36" s="39">
        <f>IFERROR(S36/L36*100,"")</f>
        <v>38.433122944061196</v>
      </c>
    </row>
    <row r="37" spans="1:25" s="15" customFormat="1" ht="30" x14ac:dyDescent="0.25">
      <c r="A37" s="50" t="s">
        <v>59</v>
      </c>
      <c r="B37" s="67" t="s">
        <v>5</v>
      </c>
      <c r="C37" s="53">
        <v>3668154.8545499998</v>
      </c>
      <c r="D37" s="57">
        <v>3920919.5057000001</v>
      </c>
      <c r="E37" s="38">
        <f t="shared" si="19"/>
        <v>252764.65115000028</v>
      </c>
      <c r="F37" s="38">
        <f t="shared" si="11"/>
        <v>106.89078463621757</v>
      </c>
      <c r="G37" s="54">
        <v>4144957.2</v>
      </c>
      <c r="H37" s="39">
        <f t="shared" si="12"/>
        <v>476802.34545000037</v>
      </c>
      <c r="I37" s="39">
        <f t="shared" si="1"/>
        <v>112.99842466733847</v>
      </c>
      <c r="J37" s="39">
        <f t="shared" si="0"/>
        <v>224037.69430000009</v>
      </c>
      <c r="K37" s="39">
        <f t="shared" si="2"/>
        <v>105.71390700508663</v>
      </c>
      <c r="L37" s="54">
        <v>4302766.3</v>
      </c>
      <c r="M37" s="39">
        <f t="shared" si="3"/>
        <v>634611.44545</v>
      </c>
      <c r="N37" s="39">
        <f t="shared" si="4"/>
        <v>117.30056310634826</v>
      </c>
      <c r="O37" s="39">
        <f t="shared" si="13"/>
        <v>381846.79429999972</v>
      </c>
      <c r="P37" s="39">
        <f t="shared" si="14"/>
        <v>109.73870526403037</v>
      </c>
      <c r="Q37" s="39">
        <f t="shared" si="15"/>
        <v>157809.09999999963</v>
      </c>
      <c r="R37" s="39">
        <f t="shared" si="16"/>
        <v>103.8072552353496</v>
      </c>
      <c r="S37" s="54">
        <v>2971823.7</v>
      </c>
      <c r="T37" s="39">
        <f t="shared" si="7"/>
        <v>-696331.15454999963</v>
      </c>
      <c r="U37" s="39">
        <f t="shared" si="8"/>
        <v>81.016855008553776</v>
      </c>
      <c r="V37" s="39">
        <f t="shared" si="17"/>
        <v>-949095.80569999991</v>
      </c>
      <c r="W37" s="39">
        <f t="shared" si="18"/>
        <v>75.794050239484363</v>
      </c>
      <c r="X37" s="39">
        <f t="shared" si="9"/>
        <v>-1330942.5999999996</v>
      </c>
      <c r="Y37" s="39">
        <f t="shared" si="10"/>
        <v>69.067746021902238</v>
      </c>
    </row>
    <row r="38" spans="1:25" s="15" customFormat="1" x14ac:dyDescent="0.25">
      <c r="A38" s="50" t="s">
        <v>60</v>
      </c>
      <c r="B38" s="67" t="s">
        <v>4</v>
      </c>
      <c r="C38" s="53">
        <v>4366940.6566399997</v>
      </c>
      <c r="D38" s="57">
        <v>24650036.899999999</v>
      </c>
      <c r="E38" s="38">
        <f t="shared" si="19"/>
        <v>20283096.243359998</v>
      </c>
      <c r="F38" s="38">
        <f t="shared" si="11"/>
        <v>564.46924376037134</v>
      </c>
      <c r="G38" s="54">
        <v>1615123.8</v>
      </c>
      <c r="H38" s="39">
        <f t="shared" si="12"/>
        <v>-2751816.8566399999</v>
      </c>
      <c r="I38" s="39">
        <f t="shared" si="1"/>
        <v>36.985247270172536</v>
      </c>
      <c r="J38" s="39">
        <f t="shared" si="0"/>
        <v>-23034913.099999998</v>
      </c>
      <c r="K38" s="39">
        <f t="shared" si="2"/>
        <v>6.5522165607792671</v>
      </c>
      <c r="L38" s="54">
        <v>1615207</v>
      </c>
      <c r="M38" s="39">
        <f t="shared" si="3"/>
        <v>-2751733.6566399997</v>
      </c>
      <c r="N38" s="39">
        <f t="shared" si="4"/>
        <v>36.987152494139188</v>
      </c>
      <c r="O38" s="39">
        <f t="shared" si="13"/>
        <v>-23034829.899999999</v>
      </c>
      <c r="P38" s="39">
        <f t="shared" si="14"/>
        <v>6.5525540856289757</v>
      </c>
      <c r="Q38" s="39">
        <f t="shared" si="15"/>
        <v>83.199999999953434</v>
      </c>
      <c r="R38" s="39">
        <f t="shared" si="16"/>
        <v>100.00515130790592</v>
      </c>
      <c r="S38" s="54">
        <v>277638.8</v>
      </c>
      <c r="T38" s="39">
        <f t="shared" si="7"/>
        <v>-4089301.8566399999</v>
      </c>
      <c r="U38" s="39">
        <f t="shared" si="8"/>
        <v>6.357741536465487</v>
      </c>
      <c r="V38" s="39">
        <f t="shared" si="17"/>
        <v>-24372398.099999998</v>
      </c>
      <c r="W38" s="39">
        <f t="shared" si="18"/>
        <v>1.1263220461953953</v>
      </c>
      <c r="X38" s="39">
        <f t="shared" si="9"/>
        <v>-1337568.2</v>
      </c>
      <c r="Y38" s="39">
        <f t="shared" si="10"/>
        <v>17.189053786913998</v>
      </c>
    </row>
    <row r="39" spans="1:25" s="32" customFormat="1" ht="60.75" customHeight="1" x14ac:dyDescent="0.2">
      <c r="A39" s="49" t="s">
        <v>61</v>
      </c>
      <c r="B39" s="68" t="s">
        <v>3</v>
      </c>
      <c r="C39" s="58">
        <v>567280.87404000002</v>
      </c>
      <c r="D39" s="19">
        <v>523972.62975000002</v>
      </c>
      <c r="E39" s="34">
        <f t="shared" si="19"/>
        <v>-43308.244290000002</v>
      </c>
      <c r="F39" s="34">
        <f t="shared" si="11"/>
        <v>92.365643498330556</v>
      </c>
      <c r="G39" s="33">
        <f>SUM(G40:G43)</f>
        <v>0</v>
      </c>
      <c r="H39" s="35">
        <f t="shared" si="12"/>
        <v>-567280.87404000002</v>
      </c>
      <c r="I39" s="35">
        <f t="shared" si="1"/>
        <v>0</v>
      </c>
      <c r="J39" s="35">
        <f t="shared" si="0"/>
        <v>-523972.62975000002</v>
      </c>
      <c r="K39" s="35">
        <f t="shared" si="2"/>
        <v>0</v>
      </c>
      <c r="L39" s="59">
        <f>SUM(L40:L43)</f>
        <v>0</v>
      </c>
      <c r="M39" s="35">
        <f t="shared" si="3"/>
        <v>-567280.87404000002</v>
      </c>
      <c r="N39" s="35">
        <f t="shared" si="4"/>
        <v>0</v>
      </c>
      <c r="O39" s="35">
        <f t="shared" si="13"/>
        <v>-523972.62975000002</v>
      </c>
      <c r="P39" s="35">
        <f t="shared" si="14"/>
        <v>0</v>
      </c>
      <c r="Q39" s="35">
        <f t="shared" si="15"/>
        <v>0</v>
      </c>
      <c r="R39" s="35" t="str">
        <f t="shared" si="16"/>
        <v/>
      </c>
      <c r="S39" s="59">
        <f>SUM(S40:S43)</f>
        <v>0</v>
      </c>
      <c r="T39" s="35">
        <f t="shared" si="7"/>
        <v>-567280.87404000002</v>
      </c>
      <c r="U39" s="35">
        <f t="shared" si="8"/>
        <v>0</v>
      </c>
      <c r="V39" s="35">
        <f t="shared" si="17"/>
        <v>-523972.62975000002</v>
      </c>
      <c r="W39" s="35">
        <f t="shared" si="18"/>
        <v>0</v>
      </c>
      <c r="X39" s="35">
        <f t="shared" si="9"/>
        <v>0</v>
      </c>
      <c r="Y39" s="35" t="str">
        <f t="shared" si="10"/>
        <v/>
      </c>
    </row>
    <row r="40" spans="1:25" s="15" customFormat="1" ht="90" x14ac:dyDescent="0.25">
      <c r="A40" s="50" t="s">
        <v>80</v>
      </c>
      <c r="B40" s="67" t="s">
        <v>83</v>
      </c>
      <c r="C40" s="53">
        <v>0</v>
      </c>
      <c r="D40" s="54">
        <v>78571.7</v>
      </c>
      <c r="E40" s="38">
        <f t="shared" si="19"/>
        <v>78571.7</v>
      </c>
      <c r="F40" s="38" t="str">
        <f t="shared" si="11"/>
        <v/>
      </c>
      <c r="G40" s="38">
        <v>0</v>
      </c>
      <c r="H40" s="39">
        <f t="shared" si="12"/>
        <v>0</v>
      </c>
      <c r="I40" s="39" t="str">
        <f t="shared" si="1"/>
        <v/>
      </c>
      <c r="J40" s="39">
        <f t="shared" si="0"/>
        <v>-78571.7</v>
      </c>
      <c r="K40" s="35">
        <f t="shared" si="2"/>
        <v>0</v>
      </c>
      <c r="L40" s="39">
        <v>0</v>
      </c>
      <c r="M40" s="39">
        <f t="shared" si="3"/>
        <v>0</v>
      </c>
      <c r="N40" s="39" t="str">
        <f t="shared" si="4"/>
        <v/>
      </c>
      <c r="O40" s="39">
        <f t="shared" si="13"/>
        <v>-78571.7</v>
      </c>
      <c r="P40" s="39">
        <f t="shared" si="14"/>
        <v>0</v>
      </c>
      <c r="Q40" s="39">
        <f t="shared" si="15"/>
        <v>0</v>
      </c>
      <c r="R40" s="39" t="str">
        <f t="shared" si="16"/>
        <v/>
      </c>
      <c r="S40" s="39">
        <v>0</v>
      </c>
      <c r="T40" s="39">
        <f t="shared" si="7"/>
        <v>0</v>
      </c>
      <c r="U40" s="39" t="str">
        <f t="shared" si="8"/>
        <v/>
      </c>
      <c r="V40" s="39">
        <f t="shared" si="17"/>
        <v>-78571.7</v>
      </c>
      <c r="W40" s="39">
        <f t="shared" si="18"/>
        <v>0</v>
      </c>
      <c r="X40" s="39">
        <f t="shared" si="9"/>
        <v>0</v>
      </c>
      <c r="Y40" s="39" t="str">
        <f t="shared" si="10"/>
        <v/>
      </c>
    </row>
    <row r="41" spans="1:25" s="15" customFormat="1" ht="135" x14ac:dyDescent="0.25">
      <c r="A41" s="50" t="s">
        <v>81</v>
      </c>
      <c r="B41" s="67" t="s">
        <v>82</v>
      </c>
      <c r="C41" s="53">
        <v>0</v>
      </c>
      <c r="D41" s="60">
        <v>0</v>
      </c>
      <c r="E41" s="38">
        <f t="shared" si="19"/>
        <v>0</v>
      </c>
      <c r="F41" s="38" t="str">
        <f t="shared" si="11"/>
        <v/>
      </c>
      <c r="G41" s="38">
        <v>0</v>
      </c>
      <c r="H41" s="39">
        <f t="shared" ref="H41:H42" si="34">G41-C41</f>
        <v>0</v>
      </c>
      <c r="I41" s="39" t="str">
        <f t="shared" ref="I41:I42" si="35">IFERROR(G41/C41*100,"")</f>
        <v/>
      </c>
      <c r="J41" s="39">
        <f t="shared" ref="J41:J42" si="36">G41-D41</f>
        <v>0</v>
      </c>
      <c r="K41" s="35" t="str">
        <f t="shared" ref="K41:K42" si="37">IFERROR(G41/D41*100,"")</f>
        <v/>
      </c>
      <c r="L41" s="39">
        <v>0</v>
      </c>
      <c r="M41" s="39">
        <f t="shared" si="3"/>
        <v>0</v>
      </c>
      <c r="N41" s="39" t="str">
        <f t="shared" si="4"/>
        <v/>
      </c>
      <c r="O41" s="39">
        <f t="shared" si="13"/>
        <v>0</v>
      </c>
      <c r="P41" s="39" t="str">
        <f t="shared" si="14"/>
        <v/>
      </c>
      <c r="Q41" s="39">
        <f t="shared" si="15"/>
        <v>0</v>
      </c>
      <c r="R41" s="39" t="str">
        <f t="shared" si="16"/>
        <v/>
      </c>
      <c r="S41" s="39">
        <v>0</v>
      </c>
      <c r="T41" s="39">
        <f t="shared" si="7"/>
        <v>0</v>
      </c>
      <c r="U41" s="39" t="str">
        <f t="shared" si="8"/>
        <v/>
      </c>
      <c r="V41" s="39">
        <f t="shared" si="17"/>
        <v>0</v>
      </c>
      <c r="W41" s="39" t="str">
        <f t="shared" si="18"/>
        <v/>
      </c>
      <c r="X41" s="39">
        <f t="shared" si="9"/>
        <v>0</v>
      </c>
      <c r="Y41" s="39" t="str">
        <f t="shared" si="10"/>
        <v/>
      </c>
    </row>
    <row r="42" spans="1:25" s="15" customFormat="1" ht="195" x14ac:dyDescent="0.25">
      <c r="A42" s="50" t="s">
        <v>62</v>
      </c>
      <c r="B42" s="67" t="s">
        <v>63</v>
      </c>
      <c r="C42" s="53">
        <v>244765.82504</v>
      </c>
      <c r="D42" s="60">
        <v>417035.3</v>
      </c>
      <c r="E42" s="38">
        <f t="shared" si="19"/>
        <v>172269.47495999999</v>
      </c>
      <c r="F42" s="38">
        <f t="shared" si="11"/>
        <v>170.38134303751247</v>
      </c>
      <c r="G42" s="38">
        <v>0</v>
      </c>
      <c r="H42" s="39">
        <f t="shared" si="34"/>
        <v>-244765.82504</v>
      </c>
      <c r="I42" s="39">
        <f t="shared" si="35"/>
        <v>0</v>
      </c>
      <c r="J42" s="39">
        <f t="shared" si="36"/>
        <v>-417035.3</v>
      </c>
      <c r="K42" s="39">
        <f t="shared" si="37"/>
        <v>0</v>
      </c>
      <c r="L42" s="39">
        <v>0</v>
      </c>
      <c r="M42" s="39">
        <f t="shared" si="3"/>
        <v>-244765.82504</v>
      </c>
      <c r="N42" s="39">
        <f t="shared" si="4"/>
        <v>0</v>
      </c>
      <c r="O42" s="39">
        <f t="shared" si="13"/>
        <v>-417035.3</v>
      </c>
      <c r="P42" s="39">
        <f t="shared" si="14"/>
        <v>0</v>
      </c>
      <c r="Q42" s="39">
        <f t="shared" si="15"/>
        <v>0</v>
      </c>
      <c r="R42" s="39" t="str">
        <f t="shared" si="16"/>
        <v/>
      </c>
      <c r="S42" s="39">
        <v>0</v>
      </c>
      <c r="T42" s="39">
        <f t="shared" si="7"/>
        <v>-244765.82504</v>
      </c>
      <c r="U42" s="39">
        <f t="shared" si="8"/>
        <v>0</v>
      </c>
      <c r="V42" s="39">
        <f t="shared" si="17"/>
        <v>-417035.3</v>
      </c>
      <c r="W42" s="39">
        <f t="shared" si="18"/>
        <v>0</v>
      </c>
      <c r="X42" s="39">
        <f t="shared" si="9"/>
        <v>0</v>
      </c>
      <c r="Y42" s="39" t="str">
        <f t="shared" si="10"/>
        <v/>
      </c>
    </row>
    <row r="43" spans="1:25" s="15" customFormat="1" ht="135" x14ac:dyDescent="0.25">
      <c r="A43" s="50" t="s">
        <v>65</v>
      </c>
      <c r="B43" s="67" t="s">
        <v>64</v>
      </c>
      <c r="C43" s="53">
        <v>146357</v>
      </c>
      <c r="D43" s="60">
        <v>8200</v>
      </c>
      <c r="E43" s="38">
        <f t="shared" si="19"/>
        <v>-138157</v>
      </c>
      <c r="F43" s="38">
        <f t="shared" si="11"/>
        <v>5.6027385092615996</v>
      </c>
      <c r="G43" s="38">
        <v>0</v>
      </c>
      <c r="H43" s="39">
        <f t="shared" ref="H43" si="38">G43-C43</f>
        <v>-146357</v>
      </c>
      <c r="I43" s="39">
        <f t="shared" ref="I43" si="39">IFERROR(G43/C43*100,"")</f>
        <v>0</v>
      </c>
      <c r="J43" s="39">
        <f t="shared" ref="J43" si="40">G43-D43</f>
        <v>-8200</v>
      </c>
      <c r="K43" s="35">
        <f t="shared" ref="K43" si="41">IFERROR(G43/D43*100,"")</f>
        <v>0</v>
      </c>
      <c r="L43" s="39">
        <v>0</v>
      </c>
      <c r="M43" s="39">
        <f t="shared" si="3"/>
        <v>-146357</v>
      </c>
      <c r="N43" s="39">
        <f t="shared" si="4"/>
        <v>0</v>
      </c>
      <c r="O43" s="39">
        <f t="shared" si="13"/>
        <v>-8200</v>
      </c>
      <c r="P43" s="39">
        <f t="shared" si="14"/>
        <v>0</v>
      </c>
      <c r="Q43" s="39">
        <f t="shared" si="15"/>
        <v>0</v>
      </c>
      <c r="R43" s="39" t="str">
        <f t="shared" si="16"/>
        <v/>
      </c>
      <c r="S43" s="39">
        <v>0</v>
      </c>
      <c r="T43" s="39">
        <f t="shared" si="7"/>
        <v>-146357</v>
      </c>
      <c r="U43" s="39">
        <f t="shared" si="8"/>
        <v>0</v>
      </c>
      <c r="V43" s="39">
        <f t="shared" si="17"/>
        <v>-8200</v>
      </c>
      <c r="W43" s="39">
        <f t="shared" si="18"/>
        <v>0</v>
      </c>
      <c r="X43" s="39">
        <f t="shared" si="9"/>
        <v>0</v>
      </c>
      <c r="Y43" s="39" t="str">
        <f t="shared" si="10"/>
        <v/>
      </c>
    </row>
    <row r="44" spans="1:25" s="15" customFormat="1" ht="60" x14ac:dyDescent="0.25">
      <c r="A44" s="50" t="s">
        <v>125</v>
      </c>
      <c r="B44" s="67" t="s">
        <v>112</v>
      </c>
      <c r="C44" s="53">
        <v>176158.049</v>
      </c>
      <c r="D44" s="60">
        <v>20165.62975</v>
      </c>
      <c r="E44" s="38">
        <f t="shared" ref="E44" si="42">D44-C44</f>
        <v>-155992.41925000001</v>
      </c>
      <c r="F44" s="38">
        <f t="shared" ref="F44" si="43">IFERROR(D44/C44*100,"")</f>
        <v>11.447464288163182</v>
      </c>
      <c r="G44" s="38">
        <v>0</v>
      </c>
      <c r="H44" s="39">
        <f t="shared" ref="H44" si="44">G44-C44</f>
        <v>-176158.049</v>
      </c>
      <c r="I44" s="39">
        <f t="shared" ref="I44" si="45">IFERROR(G44/C44*100,"")</f>
        <v>0</v>
      </c>
      <c r="J44" s="39">
        <f t="shared" ref="J44" si="46">G44-D44</f>
        <v>-20165.62975</v>
      </c>
      <c r="K44" s="39">
        <f t="shared" ref="K44" si="47">IFERROR(G44/D44*100,"")</f>
        <v>0</v>
      </c>
      <c r="L44" s="39">
        <v>0</v>
      </c>
      <c r="M44" s="39">
        <f t="shared" ref="M44" si="48">L44-C44</f>
        <v>-176158.049</v>
      </c>
      <c r="N44" s="39">
        <f t="shared" ref="N44" si="49">IFERROR(L44/C44*100,"")</f>
        <v>0</v>
      </c>
      <c r="O44" s="39">
        <f t="shared" ref="O44" si="50">L44-D44</f>
        <v>-20165.62975</v>
      </c>
      <c r="P44" s="39">
        <f t="shared" ref="P44" si="51">IFERROR(L44/D44*100,"")</f>
        <v>0</v>
      </c>
      <c r="Q44" s="39">
        <f t="shared" ref="Q44" si="52">L44-G44</f>
        <v>0</v>
      </c>
      <c r="R44" s="39" t="str">
        <f t="shared" ref="R44" si="53">IFERROR(L44/G44*100,"")</f>
        <v/>
      </c>
      <c r="S44" s="39">
        <v>0</v>
      </c>
      <c r="T44" s="39">
        <f t="shared" ref="T44" si="54">S44-C44</f>
        <v>-176158.049</v>
      </c>
      <c r="U44" s="39">
        <f t="shared" ref="U44" si="55">IFERROR(S44/C44*100,"")</f>
        <v>0</v>
      </c>
      <c r="V44" s="39">
        <f t="shared" ref="V44" si="56">S44-D44</f>
        <v>-20165.62975</v>
      </c>
      <c r="W44" s="39">
        <f t="shared" ref="W44" si="57">IFERROR(S44/D44*100,"")</f>
        <v>0</v>
      </c>
      <c r="X44" s="39">
        <f t="shared" ref="X44" si="58">S44-L44</f>
        <v>0</v>
      </c>
      <c r="Y44" s="39" t="str">
        <f t="shared" ref="Y44" si="59">IFERROR(S44/L44*100,"")</f>
        <v/>
      </c>
    </row>
    <row r="45" spans="1:25" s="32" customFormat="1" ht="57.75" customHeight="1" x14ac:dyDescent="0.2">
      <c r="A45" s="49" t="s">
        <v>66</v>
      </c>
      <c r="B45" s="68" t="s">
        <v>2</v>
      </c>
      <c r="C45" s="58">
        <v>21616.26857</v>
      </c>
      <c r="D45" s="33">
        <f t="shared" ref="D45" si="60">SUM(D46:D47)</f>
        <v>170759.1</v>
      </c>
      <c r="E45" s="33">
        <f>SUM(E46:E47)</f>
        <v>149142.83143000002</v>
      </c>
      <c r="F45" s="33">
        <f>SUM(F46:F47)</f>
        <v>9442.1068282554788</v>
      </c>
      <c r="G45" s="33">
        <f>SUM(G46:G47)</f>
        <v>0</v>
      </c>
      <c r="H45" s="35">
        <f t="shared" si="12"/>
        <v>-21616.26857</v>
      </c>
      <c r="I45" s="35">
        <f t="shared" si="1"/>
        <v>0</v>
      </c>
      <c r="J45" s="35">
        <f t="shared" si="0"/>
        <v>-170759.1</v>
      </c>
      <c r="K45" s="35">
        <f t="shared" si="2"/>
        <v>0</v>
      </c>
      <c r="L45" s="59">
        <f>SUM(L46:L47)</f>
        <v>0</v>
      </c>
      <c r="M45" s="35">
        <f t="shared" si="3"/>
        <v>-21616.26857</v>
      </c>
      <c r="N45" s="35">
        <f t="shared" si="4"/>
        <v>0</v>
      </c>
      <c r="O45" s="35">
        <f t="shared" si="13"/>
        <v>-170759.1</v>
      </c>
      <c r="P45" s="35">
        <f t="shared" si="14"/>
        <v>0</v>
      </c>
      <c r="Q45" s="35">
        <f t="shared" si="15"/>
        <v>0</v>
      </c>
      <c r="R45" s="35" t="str">
        <f t="shared" si="16"/>
        <v/>
      </c>
      <c r="S45" s="59">
        <f>SUM(S46:S47)</f>
        <v>0</v>
      </c>
      <c r="T45" s="35">
        <f t="shared" si="7"/>
        <v>-21616.26857</v>
      </c>
      <c r="U45" s="35">
        <f t="shared" si="8"/>
        <v>0</v>
      </c>
      <c r="V45" s="35">
        <f t="shared" si="17"/>
        <v>-170759.1</v>
      </c>
      <c r="W45" s="35">
        <f t="shared" si="18"/>
        <v>0</v>
      </c>
      <c r="X45" s="35">
        <f t="shared" si="9"/>
        <v>0</v>
      </c>
      <c r="Y45" s="35" t="str">
        <f t="shared" si="10"/>
        <v/>
      </c>
    </row>
    <row r="46" spans="1:25" s="15" customFormat="1" ht="60" x14ac:dyDescent="0.25">
      <c r="A46" s="50" t="s">
        <v>84</v>
      </c>
      <c r="B46" s="67" t="s">
        <v>85</v>
      </c>
      <c r="C46" s="53">
        <v>19996.26857</v>
      </c>
      <c r="D46" s="60">
        <v>19365.900000000001</v>
      </c>
      <c r="E46" s="38">
        <f t="shared" si="19"/>
        <v>-630.36856999999873</v>
      </c>
      <c r="F46" s="38">
        <f t="shared" si="11"/>
        <v>96.847568996218982</v>
      </c>
      <c r="G46" s="38">
        <v>0</v>
      </c>
      <c r="H46" s="39">
        <f t="shared" si="12"/>
        <v>-19996.26857</v>
      </c>
      <c r="I46" s="39">
        <f t="shared" si="1"/>
        <v>0</v>
      </c>
      <c r="J46" s="39">
        <f t="shared" ref="J46" si="61">G46-D46</f>
        <v>-19365.900000000001</v>
      </c>
      <c r="K46" s="39">
        <f t="shared" si="2"/>
        <v>0</v>
      </c>
      <c r="L46" s="39">
        <v>0</v>
      </c>
      <c r="M46" s="39">
        <f t="shared" si="3"/>
        <v>-19996.26857</v>
      </c>
      <c r="N46" s="39">
        <f t="shared" si="4"/>
        <v>0</v>
      </c>
      <c r="O46" s="39">
        <f t="shared" si="13"/>
        <v>-19365.900000000001</v>
      </c>
      <c r="P46" s="39">
        <f t="shared" si="14"/>
        <v>0</v>
      </c>
      <c r="Q46" s="39">
        <f t="shared" si="15"/>
        <v>0</v>
      </c>
      <c r="R46" s="39" t="str">
        <f t="shared" si="16"/>
        <v/>
      </c>
      <c r="S46" s="39">
        <v>0</v>
      </c>
      <c r="T46" s="39">
        <f t="shared" si="7"/>
        <v>-19996.26857</v>
      </c>
      <c r="U46" s="39">
        <f t="shared" si="8"/>
        <v>0</v>
      </c>
      <c r="V46" s="39">
        <f t="shared" si="17"/>
        <v>-19365.900000000001</v>
      </c>
      <c r="W46" s="39">
        <f t="shared" si="18"/>
        <v>0</v>
      </c>
      <c r="X46" s="39">
        <f t="shared" si="9"/>
        <v>0</v>
      </c>
      <c r="Y46" s="39" t="str">
        <f t="shared" si="10"/>
        <v/>
      </c>
    </row>
    <row r="47" spans="1:25" s="15" customFormat="1" ht="75" x14ac:dyDescent="0.25">
      <c r="A47" s="50" t="s">
        <v>68</v>
      </c>
      <c r="B47" s="67" t="s">
        <v>67</v>
      </c>
      <c r="C47" s="53">
        <v>1620</v>
      </c>
      <c r="D47" s="54">
        <v>151393.20000000001</v>
      </c>
      <c r="E47" s="38">
        <f t="shared" si="19"/>
        <v>149773.20000000001</v>
      </c>
      <c r="F47" s="38">
        <f t="shared" si="11"/>
        <v>9345.2592592592591</v>
      </c>
      <c r="G47" s="38">
        <v>0</v>
      </c>
      <c r="H47" s="39">
        <f t="shared" si="12"/>
        <v>-1620</v>
      </c>
      <c r="I47" s="39">
        <f t="shared" si="1"/>
        <v>0</v>
      </c>
      <c r="J47" s="39">
        <f t="shared" si="0"/>
        <v>-151393.20000000001</v>
      </c>
      <c r="K47" s="39">
        <f t="shared" si="2"/>
        <v>0</v>
      </c>
      <c r="L47" s="39">
        <v>0</v>
      </c>
      <c r="M47" s="39">
        <f t="shared" si="3"/>
        <v>-1620</v>
      </c>
      <c r="N47" s="39">
        <f t="shared" si="4"/>
        <v>0</v>
      </c>
      <c r="O47" s="39">
        <f t="shared" si="13"/>
        <v>-151393.20000000001</v>
      </c>
      <c r="P47" s="39">
        <f t="shared" si="14"/>
        <v>0</v>
      </c>
      <c r="Q47" s="39">
        <f t="shared" si="15"/>
        <v>0</v>
      </c>
      <c r="R47" s="39" t="str">
        <f t="shared" si="16"/>
        <v/>
      </c>
      <c r="S47" s="39">
        <v>0</v>
      </c>
      <c r="T47" s="39">
        <f t="shared" si="7"/>
        <v>-1620</v>
      </c>
      <c r="U47" s="39">
        <f t="shared" si="8"/>
        <v>0</v>
      </c>
      <c r="V47" s="39">
        <f t="shared" si="17"/>
        <v>-151393.20000000001</v>
      </c>
      <c r="W47" s="39">
        <f t="shared" si="18"/>
        <v>0</v>
      </c>
      <c r="X47" s="39">
        <f t="shared" si="9"/>
        <v>0</v>
      </c>
      <c r="Y47" s="39" t="str">
        <f t="shared" si="10"/>
        <v/>
      </c>
    </row>
    <row r="48" spans="1:25" s="32" customFormat="1" ht="28.5" x14ac:dyDescent="0.2">
      <c r="A48" s="49" t="s">
        <v>69</v>
      </c>
      <c r="B48" s="68" t="s">
        <v>1</v>
      </c>
      <c r="C48" s="58">
        <v>301313.42429</v>
      </c>
      <c r="D48" s="19">
        <v>299880.7</v>
      </c>
      <c r="E48" s="34">
        <f t="shared" si="19"/>
        <v>-1432.7242899999837</v>
      </c>
      <c r="F48" s="34">
        <f t="shared" si="11"/>
        <v>99.524506983591593</v>
      </c>
      <c r="G48" s="19">
        <v>301961.09999999998</v>
      </c>
      <c r="H48" s="35">
        <f t="shared" si="12"/>
        <v>647.67570999998134</v>
      </c>
      <c r="I48" s="35">
        <f t="shared" si="1"/>
        <v>100.21495083119052</v>
      </c>
      <c r="J48" s="35">
        <f t="shared" si="0"/>
        <v>2080.3999999999651</v>
      </c>
      <c r="K48" s="35">
        <f t="shared" si="2"/>
        <v>100.69374254495203</v>
      </c>
      <c r="L48" s="59">
        <v>299295.90000000002</v>
      </c>
      <c r="M48" s="35">
        <f t="shared" si="3"/>
        <v>-2017.5242899999721</v>
      </c>
      <c r="N48" s="35">
        <f t="shared" si="4"/>
        <v>99.330423364058888</v>
      </c>
      <c r="O48" s="35">
        <f t="shared" si="13"/>
        <v>-584.79999999998836</v>
      </c>
      <c r="P48" s="35">
        <f t="shared" si="14"/>
        <v>99.804989117338991</v>
      </c>
      <c r="Q48" s="35">
        <f t="shared" si="15"/>
        <v>-2665.1999999999534</v>
      </c>
      <c r="R48" s="35">
        <f t="shared" si="16"/>
        <v>99.117369753918652</v>
      </c>
      <c r="S48" s="59">
        <v>320321.2</v>
      </c>
      <c r="T48" s="35">
        <f t="shared" si="7"/>
        <v>19007.775710000016</v>
      </c>
      <c r="U48" s="35">
        <f t="shared" si="8"/>
        <v>106.30830695804178</v>
      </c>
      <c r="V48" s="35">
        <f t="shared" si="17"/>
        <v>20440.5</v>
      </c>
      <c r="W48" s="35">
        <f t="shared" si="18"/>
        <v>106.81621057974053</v>
      </c>
      <c r="X48" s="35">
        <f t="shared" si="9"/>
        <v>21025.299999999988</v>
      </c>
      <c r="Y48" s="35">
        <f t="shared" si="10"/>
        <v>107.02492082250374</v>
      </c>
    </row>
    <row r="49" spans="1:25" s="15" customFormat="1" ht="75" x14ac:dyDescent="0.25">
      <c r="A49" s="50" t="s">
        <v>71</v>
      </c>
      <c r="B49" s="67" t="s">
        <v>70</v>
      </c>
      <c r="C49" s="53">
        <v>621.94623000000001</v>
      </c>
      <c r="D49" s="54">
        <v>354.5</v>
      </c>
      <c r="E49" s="38">
        <f t="shared" si="19"/>
        <v>-267.44623000000001</v>
      </c>
      <c r="F49" s="38">
        <f t="shared" si="11"/>
        <v>56.998496477742137</v>
      </c>
      <c r="G49" s="38">
        <v>0</v>
      </c>
      <c r="H49" s="39">
        <f t="shared" si="12"/>
        <v>-621.94623000000001</v>
      </c>
      <c r="I49" s="39">
        <f t="shared" si="1"/>
        <v>0</v>
      </c>
      <c r="J49" s="39">
        <f t="shared" si="0"/>
        <v>-354.5</v>
      </c>
      <c r="K49" s="39">
        <f t="shared" si="2"/>
        <v>0</v>
      </c>
      <c r="L49" s="39">
        <v>0</v>
      </c>
      <c r="M49" s="39">
        <f t="shared" si="3"/>
        <v>-621.94623000000001</v>
      </c>
      <c r="N49" s="39">
        <f t="shared" si="4"/>
        <v>0</v>
      </c>
      <c r="O49" s="39">
        <f t="shared" si="13"/>
        <v>-354.5</v>
      </c>
      <c r="P49" s="39">
        <f t="shared" si="14"/>
        <v>0</v>
      </c>
      <c r="Q49" s="39">
        <f t="shared" si="15"/>
        <v>0</v>
      </c>
      <c r="R49" s="39" t="str">
        <f t="shared" si="16"/>
        <v/>
      </c>
      <c r="S49" s="39">
        <v>0</v>
      </c>
      <c r="T49" s="39">
        <f t="shared" si="7"/>
        <v>-621.94623000000001</v>
      </c>
      <c r="U49" s="39">
        <f t="shared" si="8"/>
        <v>0</v>
      </c>
      <c r="V49" s="39">
        <f t="shared" si="17"/>
        <v>-354.5</v>
      </c>
      <c r="W49" s="39">
        <f t="shared" si="18"/>
        <v>0</v>
      </c>
      <c r="X49" s="39">
        <f t="shared" si="9"/>
        <v>0</v>
      </c>
      <c r="Y49" s="39" t="str">
        <f t="shared" si="10"/>
        <v/>
      </c>
    </row>
    <row r="50" spans="1:25" s="15" customFormat="1" ht="45" x14ac:dyDescent="0.25">
      <c r="A50" s="50" t="s">
        <v>73</v>
      </c>
      <c r="B50" s="67" t="s">
        <v>72</v>
      </c>
      <c r="C50" s="53">
        <v>300691.47805999999</v>
      </c>
      <c r="D50" s="54">
        <v>299526.2</v>
      </c>
      <c r="E50" s="38">
        <f t="shared" si="19"/>
        <v>-1165.2780599999824</v>
      </c>
      <c r="F50" s="38">
        <f t="shared" si="11"/>
        <v>99.612467214728497</v>
      </c>
      <c r="G50" s="54">
        <v>301961.09999999998</v>
      </c>
      <c r="H50" s="39">
        <f t="shared" si="12"/>
        <v>1269.6219399999827</v>
      </c>
      <c r="I50" s="39">
        <f t="shared" si="1"/>
        <v>100.42223409462461</v>
      </c>
      <c r="J50" s="39">
        <f t="shared" si="0"/>
        <v>2434.8999999999651</v>
      </c>
      <c r="K50" s="39">
        <f t="shared" si="2"/>
        <v>100.81291720056542</v>
      </c>
      <c r="L50" s="39">
        <v>299295.90000000002</v>
      </c>
      <c r="M50" s="39">
        <f t="shared" si="3"/>
        <v>-1395.5780599999707</v>
      </c>
      <c r="N50" s="39">
        <f t="shared" si="4"/>
        <v>99.535877082714833</v>
      </c>
      <c r="O50" s="39">
        <f t="shared" si="13"/>
        <v>-230.29999999998836</v>
      </c>
      <c r="P50" s="39">
        <f t="shared" si="14"/>
        <v>99.923111901396283</v>
      </c>
      <c r="Q50" s="39">
        <f t="shared" si="15"/>
        <v>-2665.1999999999534</v>
      </c>
      <c r="R50" s="39">
        <f t="shared" si="16"/>
        <v>99.117369753918652</v>
      </c>
      <c r="S50" s="54">
        <v>320321.2</v>
      </c>
      <c r="T50" s="39">
        <f t="shared" si="7"/>
        <v>19629.721940000018</v>
      </c>
      <c r="U50" s="39">
        <f t="shared" si="8"/>
        <v>106.52819363776021</v>
      </c>
      <c r="V50" s="39">
        <f t="shared" si="17"/>
        <v>20795</v>
      </c>
      <c r="W50" s="39">
        <f t="shared" si="18"/>
        <v>106.94263139585118</v>
      </c>
      <c r="X50" s="39">
        <f t="shared" si="9"/>
        <v>21025.299999999988</v>
      </c>
      <c r="Y50" s="39">
        <f t="shared" si="10"/>
        <v>107.02492082250374</v>
      </c>
    </row>
    <row r="51" spans="1:25" s="32" customFormat="1" ht="128.25" x14ac:dyDescent="0.25">
      <c r="A51" s="49" t="s">
        <v>75</v>
      </c>
      <c r="B51" s="68" t="s">
        <v>74</v>
      </c>
      <c r="C51" s="35">
        <v>106712.36424</v>
      </c>
      <c r="D51" s="59">
        <v>123548.7579</v>
      </c>
      <c r="E51" s="35">
        <f t="shared" si="19"/>
        <v>16836.393660000002</v>
      </c>
      <c r="F51" s="35">
        <f t="shared" si="11"/>
        <v>115.77735980259452</v>
      </c>
      <c r="G51" s="35">
        <v>0</v>
      </c>
      <c r="H51" s="35">
        <f t="shared" si="12"/>
        <v>-106712.36424</v>
      </c>
      <c r="I51" s="35">
        <f t="shared" si="1"/>
        <v>0</v>
      </c>
      <c r="J51" s="35">
        <f t="shared" si="0"/>
        <v>-123548.7579</v>
      </c>
      <c r="K51" s="35">
        <f t="shared" si="2"/>
        <v>0</v>
      </c>
      <c r="L51" s="35">
        <v>0</v>
      </c>
      <c r="M51" s="35">
        <f t="shared" si="3"/>
        <v>-106712.36424</v>
      </c>
      <c r="N51" s="35">
        <f t="shared" si="4"/>
        <v>0</v>
      </c>
      <c r="O51" s="35">
        <f t="shared" si="13"/>
        <v>-123548.7579</v>
      </c>
      <c r="P51" s="35">
        <f t="shared" si="14"/>
        <v>0</v>
      </c>
      <c r="Q51" s="35">
        <f t="shared" si="15"/>
        <v>0</v>
      </c>
      <c r="R51" s="35" t="str">
        <f t="shared" si="16"/>
        <v/>
      </c>
      <c r="S51" s="35">
        <v>0</v>
      </c>
      <c r="T51" s="35">
        <f t="shared" si="7"/>
        <v>-106712.36424</v>
      </c>
      <c r="U51" s="35">
        <f t="shared" si="8"/>
        <v>0</v>
      </c>
      <c r="V51" s="35">
        <f t="shared" si="17"/>
        <v>-123548.7579</v>
      </c>
      <c r="W51" s="35">
        <f t="shared" si="18"/>
        <v>0</v>
      </c>
      <c r="X51" s="35">
        <f t="shared" si="9"/>
        <v>0</v>
      </c>
      <c r="Y51" s="39" t="str">
        <f t="shared" si="10"/>
        <v/>
      </c>
    </row>
    <row r="52" spans="1:25" s="32" customFormat="1" ht="85.5" x14ac:dyDescent="0.25">
      <c r="A52" s="49" t="s">
        <v>77</v>
      </c>
      <c r="B52" s="68" t="s">
        <v>76</v>
      </c>
      <c r="C52" s="35">
        <v>-103180.46670999999</v>
      </c>
      <c r="D52" s="20">
        <v>-85290.328989999995</v>
      </c>
      <c r="E52" s="35">
        <f t="shared" si="19"/>
        <v>17890.137719999999</v>
      </c>
      <c r="F52" s="35">
        <f t="shared" si="11"/>
        <v>82.661313434177231</v>
      </c>
      <c r="G52" s="35">
        <v>0</v>
      </c>
      <c r="H52" s="35">
        <f t="shared" si="12"/>
        <v>103180.46670999999</v>
      </c>
      <c r="I52" s="35">
        <f t="shared" si="1"/>
        <v>0</v>
      </c>
      <c r="J52" s="35">
        <f t="shared" si="0"/>
        <v>85290.328989999995</v>
      </c>
      <c r="K52" s="35">
        <f t="shared" si="2"/>
        <v>0</v>
      </c>
      <c r="L52" s="35">
        <v>0</v>
      </c>
      <c r="M52" s="35">
        <f t="shared" si="3"/>
        <v>103180.46670999999</v>
      </c>
      <c r="N52" s="35">
        <f t="shared" si="4"/>
        <v>0</v>
      </c>
      <c r="O52" s="35">
        <f t="shared" si="13"/>
        <v>85290.328989999995</v>
      </c>
      <c r="P52" s="35">
        <f t="shared" si="14"/>
        <v>0</v>
      </c>
      <c r="Q52" s="35">
        <f t="shared" si="15"/>
        <v>0</v>
      </c>
      <c r="R52" s="35" t="str">
        <f t="shared" si="16"/>
        <v/>
      </c>
      <c r="S52" s="35">
        <v>0</v>
      </c>
      <c r="T52" s="35">
        <f t="shared" si="7"/>
        <v>103180.46670999999</v>
      </c>
      <c r="U52" s="35">
        <f t="shared" si="8"/>
        <v>0</v>
      </c>
      <c r="V52" s="35">
        <f t="shared" si="17"/>
        <v>85290.328989999995</v>
      </c>
      <c r="W52" s="35">
        <f t="shared" si="18"/>
        <v>0</v>
      </c>
      <c r="X52" s="35">
        <f t="shared" si="9"/>
        <v>0</v>
      </c>
      <c r="Y52" s="39" t="str">
        <f t="shared" si="10"/>
        <v/>
      </c>
    </row>
    <row r="54" spans="1:25" x14ac:dyDescent="0.25">
      <c r="C54" s="62"/>
      <c r="D54" s="63"/>
      <c r="E54" s="64"/>
      <c r="F54" s="64"/>
    </row>
    <row r="55" spans="1:25" x14ac:dyDescent="0.25">
      <c r="C55" s="21"/>
      <c r="D55" s="27"/>
      <c r="E55" s="27"/>
      <c r="F55" s="27"/>
    </row>
    <row r="56" spans="1:25" x14ac:dyDescent="0.25">
      <c r="C56" s="62"/>
      <c r="D56" s="63"/>
      <c r="E56" s="64"/>
      <c r="F56" s="64"/>
    </row>
  </sheetData>
  <customSheetViews>
    <customSheetView guid="{1DA0251A-6BDD-41B9-BA77-DF375ED30EBA}" scale="80" fitToPage="1">
      <pane xSplit="2" ySplit="3" topLeftCell="C4" activePane="bottomRight" state="frozen"/>
      <selection pane="bottomRight" activeCell="E25" sqref="E25"/>
      <pageMargins left="0.23622047244094491" right="0.23622047244094491" top="0.15748031496062992" bottom="0.15748031496062992" header="0.31496062992125984" footer="0.31496062992125984"/>
      <pageSetup paperSize="9" scale="42" fitToHeight="0" orientation="landscape" r:id="rId1"/>
    </customSheetView>
  </customSheetViews>
  <mergeCells count="18">
    <mergeCell ref="T3:U3"/>
    <mergeCell ref="V3:W3"/>
    <mergeCell ref="A3:A4"/>
    <mergeCell ref="J3:K3"/>
    <mergeCell ref="G3:G4"/>
    <mergeCell ref="D55:F55"/>
    <mergeCell ref="B1:X1"/>
    <mergeCell ref="E3:F3"/>
    <mergeCell ref="C3:C4"/>
    <mergeCell ref="D3:D4"/>
    <mergeCell ref="B3:B4"/>
    <mergeCell ref="Q3:R3"/>
    <mergeCell ref="L3:L4"/>
    <mergeCell ref="X3:Y3"/>
    <mergeCell ref="S3:S4"/>
    <mergeCell ref="H3:I3"/>
    <mergeCell ref="M3:N3"/>
    <mergeCell ref="O3:P3"/>
  </mergeCells>
  <pageMargins left="0.23622047244094491" right="0.23622047244094491" top="0.35433070866141736" bottom="0.15748031496062992" header="0.31496062992125984" footer="0.31496062992125984"/>
  <pageSetup paperSize="8" scale="51" fitToHeight="54" orientation="landscape" r:id="rId2"/>
  <rowBreaks count="1" manualBreakCount="1">
    <brk id="38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Ренёв Владислав Олегович</cp:lastModifiedBy>
  <cp:lastPrinted>2024-11-06T12:16:25Z</cp:lastPrinted>
  <dcterms:created xsi:type="dcterms:W3CDTF">2017-08-31T14:26:51Z</dcterms:created>
  <dcterms:modified xsi:type="dcterms:W3CDTF">2024-11-06T12:16:28Z</dcterms:modified>
</cp:coreProperties>
</file>