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doc\Документы\ОАФМ\2024\Открытость 2024\Раздел 5 Проект закона о бюджете\В ЗС\"/>
    </mc:Choice>
  </mc:AlternateContent>
  <bookViews>
    <workbookView xWindow="0" yWindow="0" windowWidth="28800" windowHeight="12435"/>
  </bookViews>
  <sheets>
    <sheet name="2021-2025 гг" sheetId="5" r:id="rId1"/>
  </sheets>
  <definedNames>
    <definedName name="_xlnm.Print_Titles" localSheetId="0">'2021-2025 гг'!$A:$G,'2021-2025 гг'!$3:$4</definedName>
    <definedName name="_xlnm.Print_Area" localSheetId="0">'2021-2025 гг'!$A$1:$Y$33</definedName>
  </definedNames>
  <calcPr calcId="152511"/>
</workbook>
</file>

<file path=xl/calcChain.xml><?xml version="1.0" encoding="utf-8"?>
<calcChain xmlns="http://schemas.openxmlformats.org/spreadsheetml/2006/main">
  <c r="D30" i="5" l="1"/>
  <c r="I17" i="5" l="1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X29" i="5" l="1"/>
  <c r="Y29" i="5"/>
  <c r="V28" i="5"/>
  <c r="W28" i="5"/>
  <c r="V29" i="5"/>
  <c r="W29" i="5"/>
  <c r="Q29" i="5"/>
  <c r="R29" i="5"/>
  <c r="S29" i="5"/>
  <c r="T29" i="5"/>
  <c r="U29" i="5"/>
  <c r="Q28" i="5"/>
  <c r="R28" i="5"/>
  <c r="S28" i="5"/>
  <c r="T28" i="5"/>
  <c r="M29" i="5"/>
  <c r="N29" i="5"/>
  <c r="H29" i="5"/>
  <c r="I29" i="5"/>
  <c r="J29" i="5"/>
  <c r="K29" i="5"/>
  <c r="E30" i="5" l="1"/>
  <c r="F30" i="5"/>
  <c r="G30" i="5"/>
  <c r="C30" i="5"/>
  <c r="Y33" i="5" l="1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C31" i="5" l="1"/>
  <c r="E31" i="5" l="1"/>
  <c r="F31" i="5"/>
  <c r="G31" i="5"/>
  <c r="J31" i="5" l="1"/>
  <c r="U31" i="5"/>
  <c r="S31" i="5"/>
  <c r="L31" i="5"/>
  <c r="X31" i="5"/>
  <c r="Y31" i="5"/>
  <c r="P31" i="5"/>
  <c r="V31" i="5"/>
  <c r="M31" i="5"/>
  <c r="O31" i="5"/>
  <c r="H31" i="5"/>
  <c r="Q31" i="5"/>
  <c r="T31" i="5"/>
  <c r="R31" i="5" l="1"/>
  <c r="K31" i="5"/>
  <c r="I31" i="5"/>
  <c r="N31" i="5"/>
  <c r="W31" i="5"/>
  <c r="O29" i="5"/>
  <c r="P29" i="5"/>
  <c r="L29" i="5"/>
  <c r="P5" i="5"/>
  <c r="O5" i="5"/>
  <c r="N5" i="5"/>
  <c r="M5" i="5"/>
  <c r="L5" i="5"/>
  <c r="K5" i="5"/>
  <c r="J5" i="5"/>
  <c r="I23" i="5"/>
  <c r="H23" i="5"/>
  <c r="H30" i="5" l="1"/>
  <c r="Y23" i="5"/>
  <c r="Y5" i="5"/>
  <c r="X5" i="5"/>
  <c r="W5" i="5"/>
  <c r="V5" i="5"/>
  <c r="U5" i="5"/>
  <c r="T5" i="5"/>
  <c r="S5" i="5"/>
  <c r="R5" i="5"/>
  <c r="Q5" i="5"/>
  <c r="I5" i="5"/>
  <c r="H5" i="5"/>
  <c r="Y28" i="5"/>
  <c r="X28" i="5"/>
  <c r="W27" i="5"/>
  <c r="U28" i="5"/>
  <c r="V26" i="5"/>
  <c r="V27" i="5"/>
  <c r="T27" i="5"/>
  <c r="R27" i="5"/>
  <c r="S26" i="5"/>
  <c r="S27" i="5"/>
  <c r="Q26" i="5"/>
  <c r="Q27" i="5"/>
  <c r="P28" i="5"/>
  <c r="O28" i="5"/>
  <c r="N28" i="5"/>
  <c r="M27" i="5"/>
  <c r="M28" i="5"/>
  <c r="L28" i="5"/>
  <c r="K28" i="5"/>
  <c r="I28" i="5"/>
  <c r="J27" i="5"/>
  <c r="J28" i="5"/>
  <c r="H27" i="5"/>
  <c r="H28" i="5"/>
  <c r="M9" i="5" l="1"/>
  <c r="L24" i="5" l="1"/>
  <c r="Q23" i="5"/>
  <c r="O24" i="5"/>
  <c r="M6" i="5"/>
  <c r="J6" i="5"/>
  <c r="Y27" i="5"/>
  <c r="X27" i="5"/>
  <c r="U27" i="5"/>
  <c r="P27" i="5"/>
  <c r="O27" i="5"/>
  <c r="N27" i="5"/>
  <c r="L27" i="5"/>
  <c r="K27" i="5"/>
  <c r="I27" i="5"/>
  <c r="Y26" i="5"/>
  <c r="X26" i="5"/>
  <c r="W26" i="5"/>
  <c r="U26" i="5"/>
  <c r="T26" i="5"/>
  <c r="R26" i="5"/>
  <c r="P26" i="5"/>
  <c r="O26" i="5"/>
  <c r="N26" i="5"/>
  <c r="M26" i="5"/>
  <c r="L26" i="5"/>
  <c r="K26" i="5"/>
  <c r="J26" i="5"/>
  <c r="I26" i="5"/>
  <c r="H26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Y24" i="5"/>
  <c r="X24" i="5"/>
  <c r="W24" i="5"/>
  <c r="V24" i="5"/>
  <c r="U24" i="5"/>
  <c r="T24" i="5"/>
  <c r="S24" i="5"/>
  <c r="R24" i="5"/>
  <c r="Q24" i="5"/>
  <c r="P24" i="5"/>
  <c r="N24" i="5"/>
  <c r="M24" i="5"/>
  <c r="K24" i="5"/>
  <c r="J24" i="5"/>
  <c r="I24" i="5"/>
  <c r="H24" i="5"/>
  <c r="X23" i="5"/>
  <c r="W23" i="5"/>
  <c r="V23" i="5"/>
  <c r="U23" i="5"/>
  <c r="T23" i="5"/>
  <c r="S23" i="5"/>
  <c r="R23" i="5"/>
  <c r="P23" i="5"/>
  <c r="O23" i="5"/>
  <c r="N23" i="5"/>
  <c r="M23" i="5"/>
  <c r="L23" i="5"/>
  <c r="K23" i="5"/>
  <c r="J23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H17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Y9" i="5"/>
  <c r="X9" i="5"/>
  <c r="W9" i="5"/>
  <c r="V9" i="5"/>
  <c r="U9" i="5"/>
  <c r="T9" i="5"/>
  <c r="S9" i="5"/>
  <c r="R9" i="5"/>
  <c r="Q9" i="5"/>
  <c r="P9" i="5"/>
  <c r="O9" i="5"/>
  <c r="N9" i="5"/>
  <c r="L9" i="5"/>
  <c r="K9" i="5"/>
  <c r="J9" i="5"/>
  <c r="I9" i="5"/>
  <c r="H9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Y6" i="5"/>
  <c r="X6" i="5"/>
  <c r="W6" i="5"/>
  <c r="V6" i="5"/>
  <c r="U6" i="5"/>
  <c r="T6" i="5"/>
  <c r="S6" i="5"/>
  <c r="R6" i="5"/>
  <c r="Q6" i="5"/>
  <c r="P6" i="5"/>
  <c r="O6" i="5"/>
  <c r="N6" i="5"/>
  <c r="L6" i="5"/>
  <c r="K6" i="5"/>
  <c r="I6" i="5"/>
  <c r="H6" i="5"/>
  <c r="P30" i="5" l="1"/>
  <c r="Y30" i="5"/>
  <c r="L30" i="5"/>
  <c r="O30" i="5"/>
  <c r="X30" i="5"/>
  <c r="U30" i="5"/>
  <c r="T30" i="5"/>
  <c r="R30" i="5"/>
  <c r="K30" i="5"/>
  <c r="N30" i="5"/>
  <c r="W30" i="5"/>
  <c r="I30" i="5"/>
  <c r="S30" i="5"/>
  <c r="J30" i="5"/>
  <c r="V30" i="5"/>
  <c r="M30" i="5"/>
  <c r="Q30" i="5"/>
</calcChain>
</file>

<file path=xl/sharedStrings.xml><?xml version="1.0" encoding="utf-8"?>
<sst xmlns="http://schemas.openxmlformats.org/spreadsheetml/2006/main" count="84" uniqueCount="75">
  <si>
    <t>Итого в рамках государственных программ</t>
  </si>
  <si>
    <t>Наименование государственной программы Оренбургской области</t>
  </si>
  <si>
    <t>млн. рублей</t>
  </si>
  <si>
    <t>Государственная программа «Управление государственными финансами и государственным долгом Оренбургской области»</t>
  </si>
  <si>
    <t>Код целевой статьи</t>
  </si>
  <si>
    <t>01.0.00.00000</t>
  </si>
  <si>
    <t>02.0.00.00000</t>
  </si>
  <si>
    <t>03.0.00.00000</t>
  </si>
  <si>
    <t>04.0.00.00000</t>
  </si>
  <si>
    <t>05.0.00.00000</t>
  </si>
  <si>
    <t>06.0.00.00000</t>
  </si>
  <si>
    <t>07.0.00.00000</t>
  </si>
  <si>
    <t>09.0.00.00000</t>
  </si>
  <si>
    <t>10.0.00.00000</t>
  </si>
  <si>
    <t>11.0.00.00000</t>
  </si>
  <si>
    <t>12.0.00.00000</t>
  </si>
  <si>
    <t>13.0.00.00000</t>
  </si>
  <si>
    <t>14.0.00.00000</t>
  </si>
  <si>
    <t>15.0.00.00000</t>
  </si>
  <si>
    <t>16.0.00.00000</t>
  </si>
  <si>
    <t>17.0.00.00000</t>
  </si>
  <si>
    <t>18.0.00.00000</t>
  </si>
  <si>
    <t>20.0.00.00000</t>
  </si>
  <si>
    <t>21.0.00.00000</t>
  </si>
  <si>
    <t>22.0.00.00000</t>
  </si>
  <si>
    <t>23.0.00.00000</t>
  </si>
  <si>
    <t>25.0.00.00000</t>
  </si>
  <si>
    <t>26.0.00.00000</t>
  </si>
  <si>
    <t>Государственная программа «Развитие здравоохранения Оренбургской области»</t>
  </si>
  <si>
    <t>Государственная программа «Развитие системы образования Оренбургской области»</t>
  </si>
  <si>
    <t>Государственная программа «Управление земельно-имущественным комплексом Оренбургской области»</t>
  </si>
  <si>
    <t>Государственная программа «Содействие занятости населения Оренбургской области»</t>
  </si>
  <si>
    <t>Государственная программа «Защита населения и территории Оренбургской области от чрезвычайных ситуаций, обеспечение пожарной безопасности и безопасности людей на водных объектах Оренбургской области»</t>
  </si>
  <si>
    <t>Государственная программа «Развитие культуры Оренбургской области»</t>
  </si>
  <si>
    <t>Государственная программа «Охрана окружающей среды Оренбургской области»</t>
  </si>
  <si>
    <t>Государственная программа «Экономическое развитие Оренбургской области»</t>
  </si>
  <si>
    <t>Государственная программа «Развитие транспортной системы Оренбургской области»</t>
  </si>
  <si>
    <t>Государственная программа «Развитие сельского хозяйства и регулирование рынков сельскохозяйственной продукции, сырья и продовольствия Оренбургской области»</t>
  </si>
  <si>
    <t>Государственная программа «Реализация региональной политики в Оренбургской области»</t>
  </si>
  <si>
    <t>Государственная программа «Стимулирование развития жилищного строительства в Оренбургской области»</t>
  </si>
  <si>
    <t>Государственная программа «Патриотическое воспитание и допризывная подготовка граждан в Оренбургской области»</t>
  </si>
  <si>
    <t>Государственная программа «Формирование комфортной городской среды в Оренбургской области»</t>
  </si>
  <si>
    <t>Отклонение в млн. рублей</t>
  </si>
  <si>
    <t>Отклонение в процентах</t>
  </si>
  <si>
    <t>27.0.00.00000</t>
  </si>
  <si>
    <t>28.0.00.00000</t>
  </si>
  <si>
    <t>Государственная программа «Обеспечение качественными услугами жилищно-коммунального хозяйства населения Оренбургской области»</t>
  </si>
  <si>
    <t xml:space="preserve">Государственная программа «Воспроизводство и использование природных ресурсов Оренбургской области» </t>
  </si>
  <si>
    <t>Государственная программа «Цифровая экономика Оренбургской области»</t>
  </si>
  <si>
    <t>Государственная программа «Профилактика терроризма и экстремизма на территории Оренбургской области»</t>
  </si>
  <si>
    <t>Аналитические данные о расходах бюджета Оренбургской области по государственным программам и непрограммным направлениям деятельности</t>
  </si>
  <si>
    <t>77.0.00.00000</t>
  </si>
  <si>
    <t xml:space="preserve">Непрограммные направления деятельности </t>
  </si>
  <si>
    <t>Условно утвержденные расходы</t>
  </si>
  <si>
    <t>Всего расходов</t>
  </si>
  <si>
    <t>2025 к 2023</t>
  </si>
  <si>
    <t>2025 к 2024</t>
  </si>
  <si>
    <t>Государственная программа «Социальная поддержка граждан в Оренбургской области»</t>
  </si>
  <si>
    <t>Государственная программа «Комплексное развитие сельских территорий Оренбургской области»</t>
  </si>
  <si>
    <t>Государственная программа «Развитие промышленности, обеспечение энергосбережения и повышение энергетической эффективности Оренбургской области»</t>
  </si>
  <si>
    <t>2026 к 2023</t>
  </si>
  <si>
    <t>2026 к 2024</t>
  </si>
  <si>
    <t>2026 к 2025</t>
  </si>
  <si>
    <t>Государственная программа «Доступная среда»</t>
  </si>
  <si>
    <t>Факт за отчетный год
2023</t>
  </si>
  <si>
    <t>Государственная программа «Обеспечение общественного порядка и противодействие преступности в Оренбургской области»</t>
  </si>
  <si>
    <t>Государственная программа «Развитие физической культуры и спорта»</t>
  </si>
  <si>
    <t>План на очередной год
2025</t>
  </si>
  <si>
    <t>План на первый год планового периода
2026</t>
  </si>
  <si>
    <t>План на второй год планового периода
2027</t>
  </si>
  <si>
    <t>2027 к 2023</t>
  </si>
  <si>
    <t>2027 к 2024</t>
  </si>
  <si>
    <t>2027 к 2025</t>
  </si>
  <si>
    <t>2027 к 2026</t>
  </si>
  <si>
    <t>Ожидаемое исполнение на текущий год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</si>
</sst>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2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/>
    <xf numFmtId="4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view="pageBreakPreview" zoomScale="70" zoomScaleNormal="60" zoomScaleSheetLayoutView="70" workbookViewId="0">
      <pane ySplit="4" topLeftCell="A5" activePane="bottomLeft" state="frozen"/>
      <selection pane="bottomLeft" activeCell="D29" sqref="D29"/>
    </sheetView>
  </sheetViews>
  <sheetFormatPr defaultColWidth="9.140625" defaultRowHeight="18.75" x14ac:dyDescent="0.3"/>
  <cols>
    <col min="1" max="1" width="18.140625" style="1" customWidth="1"/>
    <col min="2" max="2" width="70.28515625" style="2" customWidth="1"/>
    <col min="3" max="3" width="17.28515625" style="2" customWidth="1"/>
    <col min="4" max="4" width="20.85546875" style="2" customWidth="1"/>
    <col min="5" max="5" width="17.85546875" style="3" customWidth="1"/>
    <col min="6" max="7" width="20.85546875" style="3" customWidth="1"/>
    <col min="8" max="8" width="15.5703125" style="2" customWidth="1"/>
    <col min="9" max="9" width="20.42578125" style="2" customWidth="1"/>
    <col min="10" max="10" width="15.42578125" style="2" customWidth="1"/>
    <col min="11" max="11" width="16.85546875" style="2" customWidth="1"/>
    <col min="12" max="12" width="16.28515625" style="2" customWidth="1"/>
    <col min="13" max="13" width="16.42578125" style="2" customWidth="1"/>
    <col min="14" max="14" width="16.85546875" style="2" customWidth="1"/>
    <col min="15" max="15" width="17.140625" style="2" customWidth="1"/>
    <col min="16" max="17" width="16.5703125" style="2" customWidth="1"/>
    <col min="18" max="18" width="15.42578125" style="2" customWidth="1"/>
    <col min="19" max="19" width="15.5703125" style="2" customWidth="1"/>
    <col min="20" max="20" width="18" style="2" customWidth="1"/>
    <col min="21" max="21" width="16.140625" style="2" customWidth="1"/>
    <col min="22" max="22" width="15.7109375" style="2" customWidth="1"/>
    <col min="23" max="23" width="16" style="2" customWidth="1"/>
    <col min="24" max="25" width="16.28515625" style="2" customWidth="1"/>
    <col min="26" max="16384" width="9.140625" style="2"/>
  </cols>
  <sheetData>
    <row r="1" spans="1:25" ht="54" customHeight="1" x14ac:dyDescent="0.3">
      <c r="A1" s="23" t="s">
        <v>50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x14ac:dyDescent="0.3">
      <c r="A2" s="8"/>
      <c r="B2" s="8"/>
      <c r="C2" s="8"/>
      <c r="D2" s="8"/>
      <c r="E2" s="8"/>
      <c r="F2" s="8"/>
      <c r="G2" s="8"/>
      <c r="X2" s="22" t="s">
        <v>2</v>
      </c>
      <c r="Y2" s="22"/>
    </row>
    <row r="3" spans="1:25" s="5" customFormat="1" ht="36" customHeight="1" x14ac:dyDescent="0.3">
      <c r="A3" s="26" t="s">
        <v>4</v>
      </c>
      <c r="B3" s="26" t="s">
        <v>1</v>
      </c>
      <c r="C3" s="26" t="s">
        <v>64</v>
      </c>
      <c r="D3" s="26" t="s">
        <v>74</v>
      </c>
      <c r="E3" s="26" t="s">
        <v>67</v>
      </c>
      <c r="F3" s="26" t="s">
        <v>68</v>
      </c>
      <c r="G3" s="26" t="s">
        <v>69</v>
      </c>
      <c r="H3" s="24" t="s">
        <v>42</v>
      </c>
      <c r="I3" s="24"/>
      <c r="J3" s="24"/>
      <c r="K3" s="24"/>
      <c r="L3" s="24"/>
      <c r="M3" s="24"/>
      <c r="N3" s="24"/>
      <c r="O3" s="24"/>
      <c r="P3" s="24"/>
      <c r="Q3" s="24" t="s">
        <v>43</v>
      </c>
      <c r="R3" s="24"/>
      <c r="S3" s="24"/>
      <c r="T3" s="24"/>
      <c r="U3" s="24"/>
      <c r="V3" s="24"/>
      <c r="W3" s="24"/>
      <c r="X3" s="24"/>
      <c r="Y3" s="24"/>
    </row>
    <row r="4" spans="1:25" s="5" customFormat="1" ht="64.900000000000006" customHeight="1" x14ac:dyDescent="0.3">
      <c r="A4" s="26"/>
      <c r="B4" s="26"/>
      <c r="C4" s="26"/>
      <c r="D4" s="26"/>
      <c r="E4" s="26"/>
      <c r="F4" s="26"/>
      <c r="G4" s="26"/>
      <c r="H4" s="12" t="s">
        <v>55</v>
      </c>
      <c r="I4" s="12" t="s">
        <v>56</v>
      </c>
      <c r="J4" s="12" t="s">
        <v>60</v>
      </c>
      <c r="K4" s="12" t="s">
        <v>61</v>
      </c>
      <c r="L4" s="12" t="s">
        <v>62</v>
      </c>
      <c r="M4" s="12" t="s">
        <v>70</v>
      </c>
      <c r="N4" s="12" t="s">
        <v>71</v>
      </c>
      <c r="O4" s="12" t="s">
        <v>72</v>
      </c>
      <c r="P4" s="12" t="s">
        <v>73</v>
      </c>
      <c r="Q4" s="12" t="s">
        <v>55</v>
      </c>
      <c r="R4" s="12" t="s">
        <v>56</v>
      </c>
      <c r="S4" s="12" t="s">
        <v>60</v>
      </c>
      <c r="T4" s="12" t="s">
        <v>61</v>
      </c>
      <c r="U4" s="12" t="s">
        <v>62</v>
      </c>
      <c r="V4" s="12" t="s">
        <v>70</v>
      </c>
      <c r="W4" s="12" t="s">
        <v>71</v>
      </c>
      <c r="X4" s="12" t="s">
        <v>72</v>
      </c>
      <c r="Y4" s="12" t="s">
        <v>73</v>
      </c>
    </row>
    <row r="5" spans="1:25" ht="37.5" x14ac:dyDescent="0.3">
      <c r="A5" s="14" t="s">
        <v>5</v>
      </c>
      <c r="B5" s="15" t="s">
        <v>28</v>
      </c>
      <c r="C5" s="4">
        <v>27380.353057849999</v>
      </c>
      <c r="D5" s="4">
        <v>26627.29</v>
      </c>
      <c r="E5" s="4">
        <v>29028.762600000002</v>
      </c>
      <c r="F5" s="4">
        <v>27973.226999999999</v>
      </c>
      <c r="G5" s="4">
        <v>28298.981500000002</v>
      </c>
      <c r="H5" s="4">
        <f>E5-C5</f>
        <v>1648.4095421500024</v>
      </c>
      <c r="I5" s="4">
        <f>E5-D5</f>
        <v>2401.472600000001</v>
      </c>
      <c r="J5" s="4">
        <f>F5-C5</f>
        <v>592.87394214999949</v>
      </c>
      <c r="K5" s="4">
        <f>F5-D5</f>
        <v>1345.9369999999981</v>
      </c>
      <c r="L5" s="4">
        <f>F5-E5</f>
        <v>-1055.5356000000029</v>
      </c>
      <c r="M5" s="4">
        <f>G5-C5</f>
        <v>918.62844215000223</v>
      </c>
      <c r="N5" s="4">
        <f>G5-D5</f>
        <v>1671.6915000000008</v>
      </c>
      <c r="O5" s="4">
        <f>G5-E5</f>
        <v>-729.78110000000015</v>
      </c>
      <c r="P5" s="4">
        <f>G5-F5</f>
        <v>325.75450000000274</v>
      </c>
      <c r="Q5" s="4">
        <f>(E5/C5*100)-100</f>
        <v>6.0204101045271159</v>
      </c>
      <c r="R5" s="4">
        <f>(E5/D5*100)-100</f>
        <v>9.0188396941633897</v>
      </c>
      <c r="S5" s="4">
        <f>(F5/C5*100)-100</f>
        <v>2.1653261405992765</v>
      </c>
      <c r="T5" s="4">
        <f>(F5/D5*100)-100</f>
        <v>5.0547276872711961</v>
      </c>
      <c r="U5" s="4">
        <f>(F5/E5*100)-100</f>
        <v>-3.6361715259609468</v>
      </c>
      <c r="V5" s="4">
        <f>(G5/C5*100)-100</f>
        <v>3.355064268927066</v>
      </c>
      <c r="W5" s="4">
        <f>(G5/D5*100)-100</f>
        <v>6.2781135444125198</v>
      </c>
      <c r="X5" s="4">
        <f>(G5/E5*100)-100</f>
        <v>-2.5139931386534613</v>
      </c>
      <c r="Y5" s="4">
        <f>(G5/F5*100)-100</f>
        <v>1.1645224199553468</v>
      </c>
    </row>
    <row r="6" spans="1:25" ht="37.5" x14ac:dyDescent="0.3">
      <c r="A6" s="14" t="s">
        <v>6</v>
      </c>
      <c r="B6" s="15" t="s">
        <v>29</v>
      </c>
      <c r="C6" s="4">
        <v>34305.152057480002</v>
      </c>
      <c r="D6" s="4">
        <v>40891.947899999999</v>
      </c>
      <c r="E6" s="4">
        <v>43673.382899999997</v>
      </c>
      <c r="F6" s="4">
        <v>39562.250599999999</v>
      </c>
      <c r="G6" s="4">
        <v>37675.8459</v>
      </c>
      <c r="H6" s="4">
        <f t="shared" ref="H6:H28" si="0">E6-C6</f>
        <v>9368.2308425199953</v>
      </c>
      <c r="I6" s="4">
        <f t="shared" ref="I6:I30" si="1">E6-D6</f>
        <v>2781.4349999999977</v>
      </c>
      <c r="J6" s="4">
        <f>F6-C6</f>
        <v>5257.0985425199979</v>
      </c>
      <c r="K6" s="4">
        <f t="shared" ref="K6:K30" si="2">F6-D6</f>
        <v>-1329.6972999999998</v>
      </c>
      <c r="L6" s="4">
        <f t="shared" ref="L6:L30" si="3">F6-E6</f>
        <v>-4111.1322999999975</v>
      </c>
      <c r="M6" s="4">
        <f>G6-C6</f>
        <v>3370.6938425199987</v>
      </c>
      <c r="N6" s="4">
        <f t="shared" ref="N6:N30" si="4">G6-D6</f>
        <v>-3216.101999999999</v>
      </c>
      <c r="O6" s="4">
        <f t="shared" ref="O6:O30" si="5">G6-E6</f>
        <v>-5997.5369999999966</v>
      </c>
      <c r="P6" s="4">
        <f t="shared" ref="P6:P29" si="6">G6-F6</f>
        <v>-1886.4046999999991</v>
      </c>
      <c r="Q6" s="4">
        <f t="shared" ref="Q6:Q24" si="7">(E6/C6*100)-100</f>
        <v>27.30852446543031</v>
      </c>
      <c r="R6" s="4">
        <f t="shared" ref="R6:R27" si="8">(E6/D6*100)-100</f>
        <v>6.8019136843319643</v>
      </c>
      <c r="S6" s="4">
        <f t="shared" ref="S6:S24" si="9">(F6/C6*100)-100</f>
        <v>15.324516077676805</v>
      </c>
      <c r="T6" s="4">
        <f t="shared" ref="T6:T27" si="10">(F6/D6*100)-100</f>
        <v>-3.2517338211711859</v>
      </c>
      <c r="U6" s="4">
        <f t="shared" ref="U6:U30" si="11">(F6/E6*100)-100</f>
        <v>-9.4133589546139689</v>
      </c>
      <c r="V6" s="4">
        <f t="shared" ref="V6:V24" si="12">(G6/C6*100)-100</f>
        <v>9.8256198861099051</v>
      </c>
      <c r="W6" s="4">
        <f t="shared" ref="W6:W27" si="13">(G6/D6*100)-100</f>
        <v>-7.8648784544695189</v>
      </c>
      <c r="X6" s="4">
        <f t="shared" ref="X6:X30" si="14">(G6/E6*100)-100</f>
        <v>-13.732705372818728</v>
      </c>
      <c r="Y6" s="4">
        <f t="shared" ref="Y6:Y30" si="15">(G6/F6*100)-100</f>
        <v>-4.768193597155971</v>
      </c>
    </row>
    <row r="7" spans="1:25" ht="37.5" x14ac:dyDescent="0.3">
      <c r="A7" s="14" t="s">
        <v>7</v>
      </c>
      <c r="B7" s="15" t="s">
        <v>57</v>
      </c>
      <c r="C7" s="4">
        <v>19965.20922284</v>
      </c>
      <c r="D7" s="4">
        <v>42914.55</v>
      </c>
      <c r="E7" s="4">
        <v>18807.766500000009</v>
      </c>
      <c r="F7" s="4">
        <v>17761.892800000009</v>
      </c>
      <c r="G7" s="4">
        <v>17746.795000000016</v>
      </c>
      <c r="H7" s="4">
        <f t="shared" si="0"/>
        <v>-1157.4427228399909</v>
      </c>
      <c r="I7" s="4">
        <f t="shared" si="1"/>
        <v>-24106.783499999994</v>
      </c>
      <c r="J7" s="4">
        <f t="shared" ref="J7:J30" si="16">F7-C7</f>
        <v>-2203.316422839991</v>
      </c>
      <c r="K7" s="4">
        <f t="shared" si="2"/>
        <v>-25152.657199999994</v>
      </c>
      <c r="L7" s="4">
        <f t="shared" si="3"/>
        <v>-1045.8737000000001</v>
      </c>
      <c r="M7" s="4">
        <f t="shared" ref="M7:M30" si="17">G7-C7</f>
        <v>-2218.4142228399833</v>
      </c>
      <c r="N7" s="4">
        <f t="shared" si="4"/>
        <v>-25167.754999999986</v>
      </c>
      <c r="O7" s="4">
        <f t="shared" si="5"/>
        <v>-1060.9714999999924</v>
      </c>
      <c r="P7" s="4">
        <f t="shared" si="6"/>
        <v>-15.097799999992276</v>
      </c>
      <c r="Q7" s="4">
        <f t="shared" si="7"/>
        <v>-5.7972982397594279</v>
      </c>
      <c r="R7" s="4">
        <f t="shared" si="8"/>
        <v>-56.173916538796263</v>
      </c>
      <c r="S7" s="4">
        <f t="shared" si="9"/>
        <v>-11.035779281087727</v>
      </c>
      <c r="T7" s="4">
        <f t="shared" si="10"/>
        <v>-58.611024000018624</v>
      </c>
      <c r="U7" s="4">
        <f t="shared" si="11"/>
        <v>-5.5608607220852093</v>
      </c>
      <c r="V7" s="4">
        <f t="shared" si="12"/>
        <v>-11.111399825963957</v>
      </c>
      <c r="W7" s="4">
        <f t="shared" si="13"/>
        <v>-58.646205074968712</v>
      </c>
      <c r="X7" s="4">
        <f t="shared" si="14"/>
        <v>-5.641135006647346</v>
      </c>
      <c r="Y7" s="4">
        <f t="shared" si="15"/>
        <v>-8.5001076011408827E-2</v>
      </c>
    </row>
    <row r="8" spans="1:25" x14ac:dyDescent="0.3">
      <c r="A8" s="14" t="s">
        <v>8</v>
      </c>
      <c r="B8" s="15" t="s">
        <v>63</v>
      </c>
      <c r="C8" s="4">
        <v>106.17649883</v>
      </c>
      <c r="D8" s="4">
        <v>141.3672</v>
      </c>
      <c r="E8" s="4">
        <v>117.07210000000001</v>
      </c>
      <c r="F8" s="4">
        <v>114.127</v>
      </c>
      <c r="G8" s="4">
        <v>117.82010000000001</v>
      </c>
      <c r="H8" s="4">
        <f t="shared" si="0"/>
        <v>10.895601170000006</v>
      </c>
      <c r="I8" s="4">
        <f t="shared" si="1"/>
        <v>-24.295099999999991</v>
      </c>
      <c r="J8" s="4">
        <f t="shared" si="16"/>
        <v>7.9505011699999955</v>
      </c>
      <c r="K8" s="4">
        <f t="shared" si="2"/>
        <v>-27.240200000000002</v>
      </c>
      <c r="L8" s="4">
        <f t="shared" si="3"/>
        <v>-2.9451000000000107</v>
      </c>
      <c r="M8" s="4">
        <f t="shared" si="17"/>
        <v>11.643601170000011</v>
      </c>
      <c r="N8" s="4">
        <f t="shared" si="4"/>
        <v>-23.547099999999986</v>
      </c>
      <c r="O8" s="4">
        <f t="shared" si="5"/>
        <v>0.74800000000000466</v>
      </c>
      <c r="P8" s="4">
        <f t="shared" si="6"/>
        <v>3.6931000000000154</v>
      </c>
      <c r="Q8" s="4">
        <f t="shared" si="7"/>
        <v>10.261782305936691</v>
      </c>
      <c r="R8" s="4">
        <f t="shared" si="8"/>
        <v>-17.185811135822163</v>
      </c>
      <c r="S8" s="4">
        <f t="shared" si="9"/>
        <v>7.488004650378997</v>
      </c>
      <c r="T8" s="4">
        <f t="shared" si="10"/>
        <v>-19.269109100272203</v>
      </c>
      <c r="U8" s="4">
        <f t="shared" si="11"/>
        <v>-2.51562925752593</v>
      </c>
      <c r="V8" s="4">
        <f t="shared" si="12"/>
        <v>10.96626965317688</v>
      </c>
      <c r="W8" s="4">
        <f t="shared" si="13"/>
        <v>-16.656692641574551</v>
      </c>
      <c r="X8" s="4">
        <f t="shared" si="14"/>
        <v>0.63892251014546275</v>
      </c>
      <c r="Y8" s="4">
        <f t="shared" si="15"/>
        <v>3.2359564344984335</v>
      </c>
    </row>
    <row r="9" spans="1:25" ht="56.25" x14ac:dyDescent="0.3">
      <c r="A9" s="14" t="s">
        <v>9</v>
      </c>
      <c r="B9" s="15" t="s">
        <v>46</v>
      </c>
      <c r="C9" s="4">
        <v>1633.40197427</v>
      </c>
      <c r="D9" s="4">
        <v>3834.8220999999999</v>
      </c>
      <c r="E9" s="4">
        <v>1142.6992</v>
      </c>
      <c r="F9" s="4">
        <v>1226.778</v>
      </c>
      <c r="G9" s="4">
        <v>1327.8332</v>
      </c>
      <c r="H9" s="4">
        <f t="shared" si="0"/>
        <v>-490.70277426999996</v>
      </c>
      <c r="I9" s="4">
        <f t="shared" si="1"/>
        <v>-2692.1228999999998</v>
      </c>
      <c r="J9" s="4">
        <f t="shared" si="16"/>
        <v>-406.62397426999996</v>
      </c>
      <c r="K9" s="4">
        <f t="shared" si="2"/>
        <v>-2608.0441000000001</v>
      </c>
      <c r="L9" s="4">
        <f t="shared" si="3"/>
        <v>84.078800000000001</v>
      </c>
      <c r="M9" s="4">
        <f>G9-C9</f>
        <v>-305.56877426999995</v>
      </c>
      <c r="N9" s="4">
        <f t="shared" si="4"/>
        <v>-2506.9888999999998</v>
      </c>
      <c r="O9" s="4">
        <f t="shared" si="5"/>
        <v>185.13400000000001</v>
      </c>
      <c r="P9" s="4">
        <f t="shared" si="6"/>
        <v>101.05520000000001</v>
      </c>
      <c r="Q9" s="4">
        <f t="shared" si="7"/>
        <v>-30.041764489069195</v>
      </c>
      <c r="R9" s="4">
        <f t="shared" si="8"/>
        <v>-70.202028407002246</v>
      </c>
      <c r="S9" s="4">
        <f t="shared" si="9"/>
        <v>-24.894299178971451</v>
      </c>
      <c r="T9" s="4">
        <f t="shared" si="10"/>
        <v>-68.009519920102676</v>
      </c>
      <c r="U9" s="4">
        <f t="shared" si="11"/>
        <v>7.3579118634195169</v>
      </c>
      <c r="V9" s="4">
        <f t="shared" si="12"/>
        <v>-18.70750611811674</v>
      </c>
      <c r="W9" s="4">
        <f t="shared" si="13"/>
        <v>-65.374320754018811</v>
      </c>
      <c r="X9" s="4">
        <f t="shared" si="14"/>
        <v>16.201464042330656</v>
      </c>
      <c r="Y9" s="4">
        <f t="shared" si="15"/>
        <v>8.2374480142291446</v>
      </c>
    </row>
    <row r="10" spans="1:25" ht="37.5" x14ac:dyDescent="0.3">
      <c r="A10" s="14" t="s">
        <v>10</v>
      </c>
      <c r="B10" s="15" t="s">
        <v>30</v>
      </c>
      <c r="C10" s="4">
        <v>312.34480908</v>
      </c>
      <c r="D10" s="4">
        <v>293.13420000000002</v>
      </c>
      <c r="E10" s="4">
        <v>436.25209999999998</v>
      </c>
      <c r="F10" s="4">
        <v>521.48199999999997</v>
      </c>
      <c r="G10" s="4">
        <v>334.1825</v>
      </c>
      <c r="H10" s="4">
        <f t="shared" si="0"/>
        <v>123.90729091999998</v>
      </c>
      <c r="I10" s="4">
        <f t="shared" si="1"/>
        <v>143.11789999999996</v>
      </c>
      <c r="J10" s="4">
        <f t="shared" si="16"/>
        <v>209.13719091999997</v>
      </c>
      <c r="K10" s="4">
        <f t="shared" si="2"/>
        <v>228.34779999999995</v>
      </c>
      <c r="L10" s="4">
        <f t="shared" si="3"/>
        <v>85.229899999999986</v>
      </c>
      <c r="M10" s="4">
        <f t="shared" si="17"/>
        <v>21.83769092</v>
      </c>
      <c r="N10" s="4">
        <f t="shared" si="4"/>
        <v>41.048299999999983</v>
      </c>
      <c r="O10" s="4">
        <f t="shared" si="5"/>
        <v>-102.06959999999998</v>
      </c>
      <c r="P10" s="4">
        <f t="shared" si="6"/>
        <v>-187.29949999999997</v>
      </c>
      <c r="Q10" s="4">
        <f t="shared" si="7"/>
        <v>39.670033667268001</v>
      </c>
      <c r="R10" s="4">
        <f t="shared" si="8"/>
        <v>48.823337570300538</v>
      </c>
      <c r="S10" s="4">
        <f t="shared" si="9"/>
        <v>66.957152749234325</v>
      </c>
      <c r="T10" s="4">
        <f t="shared" si="10"/>
        <v>77.898723519807618</v>
      </c>
      <c r="U10" s="4">
        <f t="shared" si="11"/>
        <v>19.536845782518867</v>
      </c>
      <c r="V10" s="4">
        <f t="shared" si="12"/>
        <v>6.9915331662857056</v>
      </c>
      <c r="W10" s="4">
        <f t="shared" si="13"/>
        <v>14.003244930137811</v>
      </c>
      <c r="X10" s="4">
        <f t="shared" si="14"/>
        <v>-23.396930352885406</v>
      </c>
      <c r="Y10" s="4">
        <f t="shared" si="15"/>
        <v>-35.916771815709836</v>
      </c>
    </row>
    <row r="11" spans="1:25" ht="37.5" x14ac:dyDescent="0.3">
      <c r="A11" s="14" t="s">
        <v>11</v>
      </c>
      <c r="B11" s="15" t="s">
        <v>31</v>
      </c>
      <c r="C11" s="4">
        <v>1320.4882710699999</v>
      </c>
      <c r="D11" s="4">
        <v>1667.6289999999999</v>
      </c>
      <c r="E11" s="4">
        <v>1397.9727</v>
      </c>
      <c r="F11" s="4">
        <v>1442.6982</v>
      </c>
      <c r="G11" s="4">
        <v>1486.1951000000001</v>
      </c>
      <c r="H11" s="4">
        <f t="shared" si="0"/>
        <v>77.484428930000149</v>
      </c>
      <c r="I11" s="4">
        <f t="shared" si="1"/>
        <v>-269.65629999999987</v>
      </c>
      <c r="J11" s="4">
        <f t="shared" si="16"/>
        <v>122.20992893000016</v>
      </c>
      <c r="K11" s="4">
        <f t="shared" si="2"/>
        <v>-224.93079999999986</v>
      </c>
      <c r="L11" s="4">
        <f t="shared" si="3"/>
        <v>44.725500000000011</v>
      </c>
      <c r="M11" s="4">
        <f t="shared" si="17"/>
        <v>165.70682893000026</v>
      </c>
      <c r="N11" s="4">
        <f t="shared" si="4"/>
        <v>-181.43389999999977</v>
      </c>
      <c r="O11" s="4">
        <f t="shared" si="5"/>
        <v>88.222400000000107</v>
      </c>
      <c r="P11" s="4">
        <f t="shared" si="6"/>
        <v>43.496900000000096</v>
      </c>
      <c r="Q11" s="4">
        <f t="shared" si="7"/>
        <v>5.8678619589111634</v>
      </c>
      <c r="R11" s="4">
        <f t="shared" si="8"/>
        <v>-16.170041418085191</v>
      </c>
      <c r="S11" s="4">
        <f t="shared" si="9"/>
        <v>9.2549045385289759</v>
      </c>
      <c r="T11" s="4">
        <f t="shared" si="10"/>
        <v>-13.488059994159357</v>
      </c>
      <c r="U11" s="4">
        <f t="shared" si="11"/>
        <v>3.1993114028621648</v>
      </c>
      <c r="V11" s="4">
        <f t="shared" si="12"/>
        <v>12.548905776779606</v>
      </c>
      <c r="W11" s="4">
        <f t="shared" si="13"/>
        <v>-10.879752031177176</v>
      </c>
      <c r="X11" s="4">
        <f t="shared" si="14"/>
        <v>6.3107383999701767</v>
      </c>
      <c r="Y11" s="4">
        <f t="shared" si="15"/>
        <v>3.0149687578455513</v>
      </c>
    </row>
    <row r="12" spans="1:25" ht="56.25" x14ac:dyDescent="0.3">
      <c r="A12" s="14" t="s">
        <v>12</v>
      </c>
      <c r="B12" s="15" t="s">
        <v>65</v>
      </c>
      <c r="C12" s="4">
        <v>484.20170214000001</v>
      </c>
      <c r="D12" s="4">
        <v>678.78219999999999</v>
      </c>
      <c r="E12" s="4">
        <v>571.7011</v>
      </c>
      <c r="F12" s="4">
        <v>627.62270000000001</v>
      </c>
      <c r="G12" s="4">
        <v>661.11099999999999</v>
      </c>
      <c r="H12" s="4">
        <f t="shared" si="0"/>
        <v>87.499397859999988</v>
      </c>
      <c r="I12" s="4">
        <f t="shared" si="1"/>
        <v>-107.08109999999999</v>
      </c>
      <c r="J12" s="4">
        <f t="shared" si="16"/>
        <v>143.42099786</v>
      </c>
      <c r="K12" s="4">
        <f t="shared" si="2"/>
        <v>-51.15949999999998</v>
      </c>
      <c r="L12" s="4">
        <f t="shared" si="3"/>
        <v>55.921600000000012</v>
      </c>
      <c r="M12" s="4">
        <f t="shared" si="17"/>
        <v>176.90929785999998</v>
      </c>
      <c r="N12" s="4">
        <f t="shared" si="4"/>
        <v>-17.671199999999999</v>
      </c>
      <c r="O12" s="4">
        <f t="shared" si="5"/>
        <v>89.409899999999993</v>
      </c>
      <c r="P12" s="4">
        <f t="shared" si="6"/>
        <v>33.488299999999981</v>
      </c>
      <c r="Q12" s="4">
        <f t="shared" si="7"/>
        <v>18.070857139345776</v>
      </c>
      <c r="R12" s="4">
        <f t="shared" si="8"/>
        <v>-15.77547260373062</v>
      </c>
      <c r="S12" s="4">
        <f t="shared" si="9"/>
        <v>29.620093697756545</v>
      </c>
      <c r="T12" s="4">
        <f t="shared" si="10"/>
        <v>-7.5369536796928429</v>
      </c>
      <c r="U12" s="4">
        <f t="shared" si="11"/>
        <v>9.7816149033122457</v>
      </c>
      <c r="V12" s="4">
        <f t="shared" si="12"/>
        <v>36.536281693790727</v>
      </c>
      <c r="W12" s="4">
        <f t="shared" si="13"/>
        <v>-2.6033682085358123</v>
      </c>
      <c r="X12" s="4">
        <f t="shared" si="14"/>
        <v>15.639273739371845</v>
      </c>
      <c r="Y12" s="4">
        <f t="shared" si="15"/>
        <v>5.3357375378551524</v>
      </c>
    </row>
    <row r="13" spans="1:25" ht="93.75" x14ac:dyDescent="0.3">
      <c r="A13" s="14" t="s">
        <v>13</v>
      </c>
      <c r="B13" s="15" t="s">
        <v>32</v>
      </c>
      <c r="C13" s="4">
        <v>764.69409363</v>
      </c>
      <c r="D13" s="4">
        <v>975.78430000000003</v>
      </c>
      <c r="E13" s="4">
        <v>855.45640000000003</v>
      </c>
      <c r="F13" s="4">
        <v>849.96519999999998</v>
      </c>
      <c r="G13" s="4">
        <v>849.96519999999998</v>
      </c>
      <c r="H13" s="4">
        <f t="shared" si="0"/>
        <v>90.762306370000033</v>
      </c>
      <c r="I13" s="4">
        <f t="shared" si="1"/>
        <v>-120.3279</v>
      </c>
      <c r="J13" s="4">
        <f t="shared" si="16"/>
        <v>85.271106369999984</v>
      </c>
      <c r="K13" s="4">
        <f t="shared" si="2"/>
        <v>-125.81910000000005</v>
      </c>
      <c r="L13" s="4">
        <f t="shared" si="3"/>
        <v>-5.4912000000000489</v>
      </c>
      <c r="M13" s="4">
        <f t="shared" si="17"/>
        <v>85.271106369999984</v>
      </c>
      <c r="N13" s="4">
        <f t="shared" si="4"/>
        <v>-125.81910000000005</v>
      </c>
      <c r="O13" s="4">
        <f t="shared" si="5"/>
        <v>-5.4912000000000489</v>
      </c>
      <c r="P13" s="4">
        <f t="shared" si="6"/>
        <v>0</v>
      </c>
      <c r="Q13" s="4">
        <f t="shared" si="7"/>
        <v>11.869099961155925</v>
      </c>
      <c r="R13" s="4">
        <f t="shared" si="8"/>
        <v>-12.331403569415897</v>
      </c>
      <c r="S13" s="4">
        <f t="shared" si="9"/>
        <v>11.151008891047965</v>
      </c>
      <c r="T13" s="4">
        <f t="shared" si="10"/>
        <v>-12.894150889699702</v>
      </c>
      <c r="U13" s="4">
        <f t="shared" si="11"/>
        <v>-0.64190296548134995</v>
      </c>
      <c r="V13" s="4">
        <f t="shared" si="12"/>
        <v>11.151008891047965</v>
      </c>
      <c r="W13" s="4">
        <f t="shared" si="13"/>
        <v>-12.894150889699702</v>
      </c>
      <c r="X13" s="4">
        <f t="shared" si="14"/>
        <v>-0.64190296548134995</v>
      </c>
      <c r="Y13" s="4">
        <f t="shared" si="15"/>
        <v>0</v>
      </c>
    </row>
    <row r="14" spans="1:25" ht="37.5" x14ac:dyDescent="0.3">
      <c r="A14" s="14" t="s">
        <v>14</v>
      </c>
      <c r="B14" s="15" t="s">
        <v>33</v>
      </c>
      <c r="C14" s="4">
        <v>2954.1371210799998</v>
      </c>
      <c r="D14" s="4">
        <v>3119.5562</v>
      </c>
      <c r="E14" s="4">
        <v>2860.6392999999998</v>
      </c>
      <c r="F14" s="4">
        <v>3317.0605</v>
      </c>
      <c r="G14" s="4">
        <v>3251.6886</v>
      </c>
      <c r="H14" s="4">
        <f t="shared" si="0"/>
        <v>-93.497821079999994</v>
      </c>
      <c r="I14" s="4">
        <f t="shared" si="1"/>
        <v>-258.91690000000017</v>
      </c>
      <c r="J14" s="4">
        <f t="shared" si="16"/>
        <v>362.92337892000023</v>
      </c>
      <c r="K14" s="4">
        <f t="shared" si="2"/>
        <v>197.50430000000006</v>
      </c>
      <c r="L14" s="4">
        <f t="shared" si="3"/>
        <v>456.42120000000023</v>
      </c>
      <c r="M14" s="4">
        <f t="shared" si="17"/>
        <v>297.55147892000014</v>
      </c>
      <c r="N14" s="4">
        <f t="shared" si="4"/>
        <v>132.13239999999996</v>
      </c>
      <c r="O14" s="4">
        <f t="shared" si="5"/>
        <v>391.04930000000013</v>
      </c>
      <c r="P14" s="4">
        <f t="shared" si="6"/>
        <v>-65.371900000000096</v>
      </c>
      <c r="Q14" s="4">
        <f t="shared" si="7"/>
        <v>-3.1649790530311748</v>
      </c>
      <c r="R14" s="4">
        <f t="shared" si="8"/>
        <v>-8.2997991829735298</v>
      </c>
      <c r="S14" s="4">
        <f t="shared" si="9"/>
        <v>12.285258403554394</v>
      </c>
      <c r="T14" s="4">
        <f t="shared" si="10"/>
        <v>6.3311665935045482</v>
      </c>
      <c r="U14" s="4">
        <f t="shared" si="11"/>
        <v>15.955216723758241</v>
      </c>
      <c r="V14" s="4">
        <f t="shared" si="12"/>
        <v>10.072365185649161</v>
      </c>
      <c r="W14" s="4">
        <f t="shared" si="13"/>
        <v>4.2356153096392291</v>
      </c>
      <c r="X14" s="4">
        <f t="shared" si="14"/>
        <v>13.669996773098944</v>
      </c>
      <c r="Y14" s="4">
        <f t="shared" si="15"/>
        <v>-1.9707780427881971</v>
      </c>
    </row>
    <row r="15" spans="1:25" ht="37.5" x14ac:dyDescent="0.3">
      <c r="A15" s="14" t="s">
        <v>15</v>
      </c>
      <c r="B15" s="15" t="s">
        <v>34</v>
      </c>
      <c r="C15" s="4">
        <v>1305.8774334700001</v>
      </c>
      <c r="D15" s="4">
        <v>400.51440000000002</v>
      </c>
      <c r="E15" s="4">
        <v>484.8741</v>
      </c>
      <c r="F15" s="4">
        <v>434.4511</v>
      </c>
      <c r="G15" s="4">
        <v>434.4581</v>
      </c>
      <c r="H15" s="4">
        <f t="shared" si="0"/>
        <v>-821.00333347000014</v>
      </c>
      <c r="I15" s="4">
        <f t="shared" si="1"/>
        <v>84.359699999999975</v>
      </c>
      <c r="J15" s="4">
        <f t="shared" si="16"/>
        <v>-871.42633347000015</v>
      </c>
      <c r="K15" s="4">
        <f t="shared" si="2"/>
        <v>33.936699999999973</v>
      </c>
      <c r="L15" s="4">
        <f t="shared" si="3"/>
        <v>-50.423000000000002</v>
      </c>
      <c r="M15" s="4">
        <f t="shared" si="17"/>
        <v>-871.41933347000008</v>
      </c>
      <c r="N15" s="4">
        <f t="shared" si="4"/>
        <v>33.943699999999978</v>
      </c>
      <c r="O15" s="4">
        <f t="shared" si="5"/>
        <v>-50.415999999999997</v>
      </c>
      <c r="P15" s="4">
        <f t="shared" si="6"/>
        <v>7.0000000000050022E-3</v>
      </c>
      <c r="Q15" s="4">
        <f t="shared" si="7"/>
        <v>-62.869861476081709</v>
      </c>
      <c r="R15" s="4">
        <f t="shared" si="8"/>
        <v>21.062838190087547</v>
      </c>
      <c r="S15" s="4">
        <f t="shared" si="9"/>
        <v>-66.731096742703556</v>
      </c>
      <c r="T15" s="4">
        <f t="shared" si="10"/>
        <v>8.4732783640238551</v>
      </c>
      <c r="U15" s="4">
        <f t="shared" si="11"/>
        <v>-10.399194347563622</v>
      </c>
      <c r="V15" s="4">
        <f t="shared" si="12"/>
        <v>-66.730560704648184</v>
      </c>
      <c r="W15" s="4">
        <f t="shared" si="13"/>
        <v>8.4750261164142842</v>
      </c>
      <c r="X15" s="4">
        <f t="shared" si="14"/>
        <v>-10.397750673834722</v>
      </c>
      <c r="Y15" s="4">
        <f t="shared" si="15"/>
        <v>1.6112285134113336E-3</v>
      </c>
    </row>
    <row r="16" spans="1:25" ht="56.25" x14ac:dyDescent="0.3">
      <c r="A16" s="14" t="s">
        <v>16</v>
      </c>
      <c r="B16" s="15" t="s">
        <v>47</v>
      </c>
      <c r="C16" s="4">
        <v>560.72816970000008</v>
      </c>
      <c r="D16" s="4">
        <v>777.42650000000003</v>
      </c>
      <c r="E16" s="4">
        <v>632.85950000000003</v>
      </c>
      <c r="F16" s="4">
        <v>710.40300000000002</v>
      </c>
      <c r="G16" s="4">
        <v>576.43610000000001</v>
      </c>
      <c r="H16" s="4">
        <f t="shared" si="0"/>
        <v>72.131330299999945</v>
      </c>
      <c r="I16" s="4">
        <f t="shared" si="1"/>
        <v>-144.56700000000001</v>
      </c>
      <c r="J16" s="4">
        <f t="shared" si="16"/>
        <v>149.67483029999994</v>
      </c>
      <c r="K16" s="4">
        <f t="shared" si="2"/>
        <v>-67.023500000000013</v>
      </c>
      <c r="L16" s="4">
        <f t="shared" si="3"/>
        <v>77.543499999999995</v>
      </c>
      <c r="M16" s="4">
        <f t="shared" si="17"/>
        <v>15.70793029999993</v>
      </c>
      <c r="N16" s="4">
        <f t="shared" si="4"/>
        <v>-200.99040000000002</v>
      </c>
      <c r="O16" s="4">
        <f t="shared" si="5"/>
        <v>-56.423400000000015</v>
      </c>
      <c r="P16" s="4">
        <f t="shared" si="6"/>
        <v>-133.96690000000001</v>
      </c>
      <c r="Q16" s="4">
        <f t="shared" si="7"/>
        <v>12.863867770116059</v>
      </c>
      <c r="R16" s="4">
        <f t="shared" si="8"/>
        <v>-18.595584277098865</v>
      </c>
      <c r="S16" s="4">
        <f t="shared" si="9"/>
        <v>26.692939357778073</v>
      </c>
      <c r="T16" s="4">
        <f t="shared" si="10"/>
        <v>-8.6212008466395247</v>
      </c>
      <c r="U16" s="4">
        <f t="shared" si="11"/>
        <v>12.252877613435516</v>
      </c>
      <c r="V16" s="4">
        <f t="shared" si="12"/>
        <v>2.8013449562207597</v>
      </c>
      <c r="W16" s="4">
        <f t="shared" si="13"/>
        <v>-25.85329931511211</v>
      </c>
      <c r="X16" s="4">
        <f t="shared" si="14"/>
        <v>-8.9156281923554985</v>
      </c>
      <c r="Y16" s="4">
        <f t="shared" si="15"/>
        <v>-18.857873629475094</v>
      </c>
    </row>
    <row r="17" spans="1:25" ht="37.5" x14ac:dyDescent="0.3">
      <c r="A17" s="16" t="s">
        <v>17</v>
      </c>
      <c r="B17" s="15" t="s">
        <v>66</v>
      </c>
      <c r="C17" s="4">
        <v>1989.03348394</v>
      </c>
      <c r="D17" s="4">
        <v>2611.0196000000001</v>
      </c>
      <c r="E17" s="4">
        <v>2629.38</v>
      </c>
      <c r="F17" s="4">
        <v>1902.7864999999999</v>
      </c>
      <c r="G17" s="4">
        <v>1924.6487</v>
      </c>
      <c r="H17" s="4">
        <f t="shared" si="0"/>
        <v>640.34651606000011</v>
      </c>
      <c r="I17" s="4">
        <f t="shared" si="1"/>
        <v>18.360400000000027</v>
      </c>
      <c r="J17" s="4">
        <f t="shared" si="16"/>
        <v>-86.246983940000064</v>
      </c>
      <c r="K17" s="4">
        <f t="shared" si="2"/>
        <v>-708.23310000000015</v>
      </c>
      <c r="L17" s="4">
        <f t="shared" si="3"/>
        <v>-726.59350000000018</v>
      </c>
      <c r="M17" s="4">
        <f t="shared" si="17"/>
        <v>-64.384783940000034</v>
      </c>
      <c r="N17" s="4">
        <f t="shared" si="4"/>
        <v>-686.37090000000012</v>
      </c>
      <c r="O17" s="4">
        <f t="shared" si="5"/>
        <v>-704.73130000000015</v>
      </c>
      <c r="P17" s="4">
        <f t="shared" si="6"/>
        <v>21.86220000000003</v>
      </c>
      <c r="Q17" s="4">
        <f t="shared" si="7"/>
        <v>32.193853006011864</v>
      </c>
      <c r="R17" s="4">
        <f t="shared" si="8"/>
        <v>0.70318889984586974</v>
      </c>
      <c r="S17" s="4">
        <f t="shared" si="9"/>
        <v>-4.3361252908199788</v>
      </c>
      <c r="T17" s="4">
        <f t="shared" si="10"/>
        <v>-27.124771487736055</v>
      </c>
      <c r="U17" s="4">
        <f t="shared" si="11"/>
        <v>-27.63364367265288</v>
      </c>
      <c r="V17" s="4">
        <f t="shared" si="12"/>
        <v>-3.2369884398558639</v>
      </c>
      <c r="W17" s="4">
        <f t="shared" si="13"/>
        <v>-26.287466398184065</v>
      </c>
      <c r="X17" s="4">
        <f t="shared" si="14"/>
        <v>-26.802185306041736</v>
      </c>
      <c r="Y17" s="4">
        <f t="shared" si="15"/>
        <v>1.1489570690143296</v>
      </c>
    </row>
    <row r="18" spans="1:25" ht="37.5" x14ac:dyDescent="0.3">
      <c r="A18" s="14" t="s">
        <v>18</v>
      </c>
      <c r="B18" s="15" t="s">
        <v>35</v>
      </c>
      <c r="C18" s="4">
        <v>1985.3042305199999</v>
      </c>
      <c r="D18" s="4">
        <v>3871.1547</v>
      </c>
      <c r="E18" s="4">
        <v>2445.4897000000001</v>
      </c>
      <c r="F18" s="4">
        <v>1059.6895</v>
      </c>
      <c r="G18" s="4">
        <v>629.49300000000005</v>
      </c>
      <c r="H18" s="4">
        <f t="shared" si="0"/>
        <v>460.18546948000017</v>
      </c>
      <c r="I18" s="4">
        <f t="shared" si="1"/>
        <v>-1425.665</v>
      </c>
      <c r="J18" s="4">
        <f t="shared" si="16"/>
        <v>-925.61473051999997</v>
      </c>
      <c r="K18" s="4">
        <f t="shared" si="2"/>
        <v>-2811.4652000000001</v>
      </c>
      <c r="L18" s="4">
        <f t="shared" si="3"/>
        <v>-1385.8002000000001</v>
      </c>
      <c r="M18" s="4">
        <f t="shared" si="17"/>
        <v>-1355.8112305199998</v>
      </c>
      <c r="N18" s="4">
        <f t="shared" si="4"/>
        <v>-3241.6617000000001</v>
      </c>
      <c r="O18" s="4">
        <f t="shared" si="5"/>
        <v>-1815.9967000000001</v>
      </c>
      <c r="P18" s="4">
        <f t="shared" si="6"/>
        <v>-430.1964999999999</v>
      </c>
      <c r="Q18" s="4">
        <f t="shared" si="7"/>
        <v>23.179594462429876</v>
      </c>
      <c r="R18" s="4">
        <f t="shared" si="8"/>
        <v>-36.827900471143657</v>
      </c>
      <c r="S18" s="4">
        <f t="shared" si="9"/>
        <v>-46.623319302430474</v>
      </c>
      <c r="T18" s="4">
        <f t="shared" si="10"/>
        <v>-72.626010011948125</v>
      </c>
      <c r="U18" s="4">
        <f t="shared" si="11"/>
        <v>-56.667595042416252</v>
      </c>
      <c r="V18" s="4">
        <f t="shared" si="12"/>
        <v>-68.292365959693726</v>
      </c>
      <c r="W18" s="4">
        <f t="shared" si="13"/>
        <v>-83.738882871304526</v>
      </c>
      <c r="X18" s="4">
        <f t="shared" si="14"/>
        <v>-74.259020596161164</v>
      </c>
      <c r="Y18" s="4">
        <f t="shared" si="15"/>
        <v>-40.596467172695391</v>
      </c>
    </row>
    <row r="19" spans="1:25" ht="37.5" x14ac:dyDescent="0.3">
      <c r="A19" s="14" t="s">
        <v>19</v>
      </c>
      <c r="B19" s="15" t="s">
        <v>48</v>
      </c>
      <c r="C19" s="4">
        <v>1328.3556347599999</v>
      </c>
      <c r="D19" s="4">
        <v>1292.6505999999999</v>
      </c>
      <c r="E19" s="4">
        <v>1439.4949999999999</v>
      </c>
      <c r="F19" s="4">
        <v>1233.3511000000001</v>
      </c>
      <c r="G19" s="4">
        <v>1294.2931000000001</v>
      </c>
      <c r="H19" s="4">
        <f t="shared" si="0"/>
        <v>111.13936523999996</v>
      </c>
      <c r="I19" s="4">
        <f t="shared" si="1"/>
        <v>146.84439999999995</v>
      </c>
      <c r="J19" s="4">
        <f t="shared" si="16"/>
        <v>-95.004534759999842</v>
      </c>
      <c r="K19" s="4">
        <f t="shared" si="2"/>
        <v>-59.299499999999853</v>
      </c>
      <c r="L19" s="4">
        <f t="shared" si="3"/>
        <v>-206.1438999999998</v>
      </c>
      <c r="M19" s="4">
        <f t="shared" si="17"/>
        <v>-34.062534759999835</v>
      </c>
      <c r="N19" s="4">
        <f t="shared" si="4"/>
        <v>1.6425000000001546</v>
      </c>
      <c r="O19" s="4">
        <f t="shared" si="5"/>
        <v>-145.2018999999998</v>
      </c>
      <c r="P19" s="4">
        <f t="shared" si="6"/>
        <v>60.942000000000007</v>
      </c>
      <c r="Q19" s="4">
        <f t="shared" si="7"/>
        <v>8.3666875294340741</v>
      </c>
      <c r="R19" s="4">
        <f t="shared" si="8"/>
        <v>11.359945216441332</v>
      </c>
      <c r="S19" s="4">
        <f t="shared" si="9"/>
        <v>-7.1520406338446207</v>
      </c>
      <c r="T19" s="4">
        <f t="shared" si="10"/>
        <v>-4.5874345318061955</v>
      </c>
      <c r="U19" s="4">
        <f t="shared" si="11"/>
        <v>-14.320570755716403</v>
      </c>
      <c r="V19" s="4">
        <f t="shared" si="12"/>
        <v>-2.5642632039690199</v>
      </c>
      <c r="W19" s="4">
        <f t="shared" si="13"/>
        <v>0.12706449832616329</v>
      </c>
      <c r="X19" s="4">
        <f t="shared" si="14"/>
        <v>-10.087002733597529</v>
      </c>
      <c r="Y19" s="4">
        <f t="shared" si="15"/>
        <v>4.9411720636564951</v>
      </c>
    </row>
    <row r="20" spans="1:25" ht="37.5" x14ac:dyDescent="0.3">
      <c r="A20" s="14" t="s">
        <v>20</v>
      </c>
      <c r="B20" s="15" t="s">
        <v>36</v>
      </c>
      <c r="C20" s="4">
        <v>22305.261852080002</v>
      </c>
      <c r="D20" s="4">
        <v>16332.147199999999</v>
      </c>
      <c r="E20" s="4">
        <v>21927.3838</v>
      </c>
      <c r="F20" s="4">
        <v>23007.9954</v>
      </c>
      <c r="G20" s="4">
        <v>14306.1811</v>
      </c>
      <c r="H20" s="4">
        <f t="shared" si="0"/>
        <v>-377.87805208000282</v>
      </c>
      <c r="I20" s="4">
        <f t="shared" si="1"/>
        <v>5595.2366000000002</v>
      </c>
      <c r="J20" s="4">
        <f t="shared" si="16"/>
        <v>702.73354791999736</v>
      </c>
      <c r="K20" s="4">
        <f t="shared" si="2"/>
        <v>6675.8482000000004</v>
      </c>
      <c r="L20" s="4">
        <f t="shared" si="3"/>
        <v>1080.6116000000002</v>
      </c>
      <c r="M20" s="4">
        <f t="shared" si="17"/>
        <v>-7999.0807520800026</v>
      </c>
      <c r="N20" s="4">
        <f t="shared" si="4"/>
        <v>-2025.9660999999996</v>
      </c>
      <c r="O20" s="4">
        <f t="shared" si="5"/>
        <v>-7621.2026999999998</v>
      </c>
      <c r="P20" s="4">
        <f t="shared" si="6"/>
        <v>-8701.8143</v>
      </c>
      <c r="Q20" s="4">
        <f t="shared" si="7"/>
        <v>-1.6941206724491451</v>
      </c>
      <c r="R20" s="4">
        <f t="shared" si="8"/>
        <v>34.259038517605319</v>
      </c>
      <c r="S20" s="4">
        <f t="shared" si="9"/>
        <v>3.1505281246203509</v>
      </c>
      <c r="T20" s="4">
        <f t="shared" si="10"/>
        <v>40.875508396103612</v>
      </c>
      <c r="U20" s="4">
        <f t="shared" si="11"/>
        <v>4.9281373913836433</v>
      </c>
      <c r="V20" s="4">
        <f t="shared" si="12"/>
        <v>-35.861855400429093</v>
      </c>
      <c r="W20" s="4">
        <f t="shared" si="13"/>
        <v>-12.404774921450624</v>
      </c>
      <c r="X20" s="4">
        <f t="shared" si="14"/>
        <v>-34.756552671823982</v>
      </c>
      <c r="Y20" s="4">
        <f t="shared" si="15"/>
        <v>-37.820827711048658</v>
      </c>
    </row>
    <row r="21" spans="1:25" ht="75" x14ac:dyDescent="0.3">
      <c r="A21" s="14" t="s">
        <v>21</v>
      </c>
      <c r="B21" s="15" t="s">
        <v>37</v>
      </c>
      <c r="C21" s="4">
        <v>4785.5944585299994</v>
      </c>
      <c r="D21" s="4">
        <v>4793.5725000000002</v>
      </c>
      <c r="E21" s="4">
        <v>4718.1335999999992</v>
      </c>
      <c r="F21" s="4">
        <v>4387.2829000000002</v>
      </c>
      <c r="G21" s="4">
        <v>4406.0347999999994</v>
      </c>
      <c r="H21" s="4">
        <f t="shared" si="0"/>
        <v>-67.460858530000223</v>
      </c>
      <c r="I21" s="4">
        <f t="shared" si="1"/>
        <v>-75.438900000001013</v>
      </c>
      <c r="J21" s="4">
        <f t="shared" si="16"/>
        <v>-398.31155852999927</v>
      </c>
      <c r="K21" s="4">
        <f t="shared" si="2"/>
        <v>-406.28960000000006</v>
      </c>
      <c r="L21" s="4">
        <f t="shared" si="3"/>
        <v>-330.85069999999905</v>
      </c>
      <c r="M21" s="4">
        <f t="shared" si="17"/>
        <v>-379.55965852999998</v>
      </c>
      <c r="N21" s="4">
        <f t="shared" si="4"/>
        <v>-387.53770000000077</v>
      </c>
      <c r="O21" s="4">
        <f t="shared" si="5"/>
        <v>-312.09879999999976</v>
      </c>
      <c r="P21" s="4">
        <f t="shared" si="6"/>
        <v>18.751899999999296</v>
      </c>
      <c r="Q21" s="4">
        <f t="shared" si="7"/>
        <v>-1.4096651756555758</v>
      </c>
      <c r="R21" s="4">
        <f t="shared" si="8"/>
        <v>-1.5737511010838148</v>
      </c>
      <c r="S21" s="4">
        <f t="shared" si="9"/>
        <v>-8.3231364876736649</v>
      </c>
      <c r="T21" s="4">
        <f t="shared" si="10"/>
        <v>-8.4757161803644294</v>
      </c>
      <c r="U21" s="4">
        <f t="shared" si="11"/>
        <v>-7.0123215671552686</v>
      </c>
      <c r="V21" s="4">
        <f t="shared" si="12"/>
        <v>-7.9312959302989157</v>
      </c>
      <c r="W21" s="4">
        <f t="shared" si="13"/>
        <v>-8.0845277713021062</v>
      </c>
      <c r="X21" s="4">
        <f t="shared" si="14"/>
        <v>-6.6148783917437157</v>
      </c>
      <c r="Y21" s="4">
        <f t="shared" si="15"/>
        <v>0.42741488131525784</v>
      </c>
    </row>
    <row r="22" spans="1:25" ht="37.5" x14ac:dyDescent="0.3">
      <c r="A22" s="14" t="s">
        <v>22</v>
      </c>
      <c r="B22" s="15" t="s">
        <v>38</v>
      </c>
      <c r="C22" s="4">
        <v>1980.9456232699999</v>
      </c>
      <c r="D22" s="4">
        <v>6245.7843999999996</v>
      </c>
      <c r="E22" s="4">
        <v>4502.6736000000055</v>
      </c>
      <c r="F22" s="4">
        <v>4765.3076999999912</v>
      </c>
      <c r="G22" s="4">
        <v>4720.3119999999935</v>
      </c>
      <c r="H22" s="4">
        <f t="shared" si="0"/>
        <v>2521.7279767300056</v>
      </c>
      <c r="I22" s="4">
        <f t="shared" si="1"/>
        <v>-1743.110799999994</v>
      </c>
      <c r="J22" s="4">
        <f t="shared" si="16"/>
        <v>2784.3620767299913</v>
      </c>
      <c r="K22" s="4">
        <f t="shared" si="2"/>
        <v>-1480.4767000000083</v>
      </c>
      <c r="L22" s="4">
        <f t="shared" si="3"/>
        <v>262.63409999998566</v>
      </c>
      <c r="M22" s="4">
        <f t="shared" si="17"/>
        <v>2739.3663767299936</v>
      </c>
      <c r="N22" s="4">
        <f t="shared" si="4"/>
        <v>-1525.472400000006</v>
      </c>
      <c r="O22" s="4">
        <f t="shared" si="5"/>
        <v>217.638399999988</v>
      </c>
      <c r="P22" s="4">
        <f t="shared" si="6"/>
        <v>-44.995699999997669</v>
      </c>
      <c r="Q22" s="4">
        <f t="shared" si="7"/>
        <v>127.29920231567596</v>
      </c>
      <c r="R22" s="4">
        <f t="shared" si="8"/>
        <v>-27.908597037067011</v>
      </c>
      <c r="S22" s="4">
        <f t="shared" si="9"/>
        <v>140.55721893737649</v>
      </c>
      <c r="T22" s="4">
        <f t="shared" si="10"/>
        <v>-23.70361519363378</v>
      </c>
      <c r="U22" s="4">
        <f t="shared" si="11"/>
        <v>5.8328478440006251</v>
      </c>
      <c r="V22" s="4">
        <f t="shared" si="12"/>
        <v>138.28579364071834</v>
      </c>
      <c r="W22" s="4">
        <f t="shared" si="13"/>
        <v>-24.424032312098475</v>
      </c>
      <c r="X22" s="4">
        <f t="shared" si="14"/>
        <v>4.8335371233657156</v>
      </c>
      <c r="Y22" s="4">
        <f t="shared" si="15"/>
        <v>-0.94423493366436162</v>
      </c>
    </row>
    <row r="23" spans="1:25" ht="37.5" x14ac:dyDescent="0.3">
      <c r="A23" s="14" t="s">
        <v>23</v>
      </c>
      <c r="B23" s="15" t="s">
        <v>49</v>
      </c>
      <c r="C23" s="4">
        <v>506.26910948</v>
      </c>
      <c r="D23" s="4">
        <v>365.78129999999999</v>
      </c>
      <c r="E23" s="4">
        <v>413.6225</v>
      </c>
      <c r="F23" s="4">
        <v>309.75579999999997</v>
      </c>
      <c r="G23" s="4">
        <v>304.75569999999999</v>
      </c>
      <c r="H23" s="4">
        <f>E23-C23</f>
        <v>-92.646609479999995</v>
      </c>
      <c r="I23" s="4">
        <f>E23-D23</f>
        <v>47.841200000000015</v>
      </c>
      <c r="J23" s="4">
        <f t="shared" si="16"/>
        <v>-196.51330948000003</v>
      </c>
      <c r="K23" s="4">
        <f t="shared" si="2"/>
        <v>-56.025500000000022</v>
      </c>
      <c r="L23" s="4">
        <f t="shared" si="3"/>
        <v>-103.86670000000004</v>
      </c>
      <c r="M23" s="4">
        <f t="shared" si="17"/>
        <v>-201.51340948000001</v>
      </c>
      <c r="N23" s="4">
        <f t="shared" si="4"/>
        <v>-61.025599999999997</v>
      </c>
      <c r="O23" s="4">
        <f t="shared" si="5"/>
        <v>-108.86680000000001</v>
      </c>
      <c r="P23" s="4">
        <f t="shared" si="6"/>
        <v>-5.0000999999999749</v>
      </c>
      <c r="Q23" s="4">
        <f>(E23/C23*100)-100</f>
        <v>-18.299874067995049</v>
      </c>
      <c r="R23" s="4">
        <f t="shared" si="8"/>
        <v>13.079181467177264</v>
      </c>
      <c r="S23" s="4">
        <f t="shared" si="9"/>
        <v>-38.81597865645864</v>
      </c>
      <c r="T23" s="4">
        <f t="shared" si="10"/>
        <v>-15.316665996867528</v>
      </c>
      <c r="U23" s="4">
        <f t="shared" si="11"/>
        <v>-25.111472417482133</v>
      </c>
      <c r="V23" s="4">
        <f t="shared" si="12"/>
        <v>-39.803615450087172</v>
      </c>
      <c r="W23" s="4">
        <f t="shared" si="13"/>
        <v>-16.683630355078293</v>
      </c>
      <c r="X23" s="4">
        <f t="shared" si="14"/>
        <v>-26.320328318696397</v>
      </c>
      <c r="Y23" s="4">
        <f t="shared" si="15"/>
        <v>-1.6142070624666189</v>
      </c>
    </row>
    <row r="24" spans="1:25" ht="56.25" x14ac:dyDescent="0.3">
      <c r="A24" s="14" t="s">
        <v>24</v>
      </c>
      <c r="B24" s="15" t="s">
        <v>3</v>
      </c>
      <c r="C24" s="4">
        <v>14281.340850340001</v>
      </c>
      <c r="D24" s="4">
        <v>23988.39</v>
      </c>
      <c r="E24" s="4">
        <v>19607.184300000001</v>
      </c>
      <c r="F24" s="4">
        <v>16004.0599</v>
      </c>
      <c r="G24" s="4">
        <v>16939.785199999998</v>
      </c>
      <c r="H24" s="4">
        <f t="shared" si="0"/>
        <v>5325.8434496600003</v>
      </c>
      <c r="I24" s="4">
        <f t="shared" si="1"/>
        <v>-4381.2056999999986</v>
      </c>
      <c r="J24" s="4">
        <f t="shared" si="16"/>
        <v>1722.7190496599997</v>
      </c>
      <c r="K24" s="4">
        <f t="shared" si="2"/>
        <v>-7984.3300999999992</v>
      </c>
      <c r="L24" s="4">
        <f>F24-E24</f>
        <v>-3603.1244000000006</v>
      </c>
      <c r="M24" s="4">
        <f t="shared" si="17"/>
        <v>2658.4443496599979</v>
      </c>
      <c r="N24" s="4">
        <f t="shared" si="4"/>
        <v>-7048.604800000001</v>
      </c>
      <c r="O24" s="4">
        <f>G24-E24</f>
        <v>-2667.3991000000024</v>
      </c>
      <c r="P24" s="4">
        <f t="shared" si="6"/>
        <v>935.72529999999824</v>
      </c>
      <c r="Q24" s="4">
        <f t="shared" si="7"/>
        <v>37.29232083647949</v>
      </c>
      <c r="R24" s="4">
        <f t="shared" si="8"/>
        <v>-18.263858891738877</v>
      </c>
      <c r="S24" s="4">
        <f t="shared" si="9"/>
        <v>12.062726236374274</v>
      </c>
      <c r="T24" s="4">
        <f t="shared" si="10"/>
        <v>-33.284143287648732</v>
      </c>
      <c r="U24" s="4">
        <f t="shared" si="11"/>
        <v>-18.376551905007602</v>
      </c>
      <c r="V24" s="4">
        <f t="shared" si="12"/>
        <v>18.614809194171073</v>
      </c>
      <c r="W24" s="4">
        <f t="shared" si="13"/>
        <v>-29.383400886845678</v>
      </c>
      <c r="X24" s="4">
        <f t="shared" si="14"/>
        <v>-13.604192520391635</v>
      </c>
      <c r="Y24" s="4">
        <f t="shared" si="15"/>
        <v>5.8467995361601908</v>
      </c>
    </row>
    <row r="25" spans="1:25" ht="37.5" x14ac:dyDescent="0.3">
      <c r="A25" s="14" t="s">
        <v>25</v>
      </c>
      <c r="B25" s="15" t="s">
        <v>39</v>
      </c>
      <c r="C25" s="4">
        <v>3329.6423858600001</v>
      </c>
      <c r="D25" s="4">
        <v>5972.8950999999997</v>
      </c>
      <c r="E25" s="4">
        <v>3269.3813</v>
      </c>
      <c r="F25" s="4">
        <v>1157.9881</v>
      </c>
      <c r="G25" s="4">
        <v>1624.6881000000001</v>
      </c>
      <c r="H25" s="4">
        <f>E25-C25</f>
        <v>-60.261085860000094</v>
      </c>
      <c r="I25" s="4">
        <f>E25-D25</f>
        <v>-2703.5137999999997</v>
      </c>
      <c r="J25" s="4">
        <f>F25-C25</f>
        <v>-2171.6542858600001</v>
      </c>
      <c r="K25" s="4">
        <f>F25-D25</f>
        <v>-4814.9069999999992</v>
      </c>
      <c r="L25" s="4">
        <f>F25-E25</f>
        <v>-2111.3932</v>
      </c>
      <c r="M25" s="4">
        <f>G25-C25</f>
        <v>-1704.95428586</v>
      </c>
      <c r="N25" s="4">
        <f>G25-D25</f>
        <v>-4348.2069999999994</v>
      </c>
      <c r="O25" s="4">
        <f>G25-E25</f>
        <v>-1644.6931999999999</v>
      </c>
      <c r="P25" s="4">
        <f>G25-F25</f>
        <v>466.70000000000005</v>
      </c>
      <c r="Q25" s="4">
        <f>(E25/C25*100)-100</f>
        <v>-1.8098365793248803</v>
      </c>
      <c r="R25" s="4">
        <f>(E25/D25*100)-100</f>
        <v>-45.263038354716791</v>
      </c>
      <c r="S25" s="4">
        <f>(F25/C25*100)-100</f>
        <v>-65.221847699992324</v>
      </c>
      <c r="T25" s="4">
        <f>(F25/D25*100)-100</f>
        <v>-80.612616149913634</v>
      </c>
      <c r="U25" s="4">
        <f>(F25/E25*100)-100</f>
        <v>-64.580818395211338</v>
      </c>
      <c r="V25" s="4">
        <f>(G25/C25*100)-100</f>
        <v>-51.20532742796744</v>
      </c>
      <c r="W25" s="4">
        <f>(G25/D25*100)-100</f>
        <v>-72.798984867489139</v>
      </c>
      <c r="X25" s="4">
        <f>(G25/E25*100)-100</f>
        <v>-50.305946265735351</v>
      </c>
      <c r="Y25" s="4">
        <f>(G25/F25*100)-100</f>
        <v>40.302659414202964</v>
      </c>
    </row>
    <row r="26" spans="1:25" ht="56.25" x14ac:dyDescent="0.3">
      <c r="A26" s="14" t="s">
        <v>26</v>
      </c>
      <c r="B26" s="15" t="s">
        <v>40</v>
      </c>
      <c r="C26" s="4">
        <v>258.71642302999999</v>
      </c>
      <c r="D26" s="4">
        <v>387.19369999999998</v>
      </c>
      <c r="E26" s="4">
        <v>172.55089999999998</v>
      </c>
      <c r="F26" s="4">
        <v>70.91810000000001</v>
      </c>
      <c r="G26" s="4">
        <v>70.91810000000001</v>
      </c>
      <c r="H26" s="4">
        <f t="shared" si="0"/>
        <v>-86.165523030000003</v>
      </c>
      <c r="I26" s="4">
        <f t="shared" si="1"/>
        <v>-214.64279999999999</v>
      </c>
      <c r="J26" s="4">
        <f t="shared" si="16"/>
        <v>-187.79832302999998</v>
      </c>
      <c r="K26" s="4">
        <f t="shared" si="2"/>
        <v>-316.27559999999994</v>
      </c>
      <c r="L26" s="4">
        <f t="shared" si="3"/>
        <v>-101.63279999999997</v>
      </c>
      <c r="M26" s="4">
        <f t="shared" si="17"/>
        <v>-187.79832302999998</v>
      </c>
      <c r="N26" s="4">
        <f t="shared" si="4"/>
        <v>-316.27559999999994</v>
      </c>
      <c r="O26" s="4">
        <f t="shared" si="5"/>
        <v>-101.63279999999997</v>
      </c>
      <c r="P26" s="4">
        <f t="shared" si="6"/>
        <v>0</v>
      </c>
      <c r="Q26" s="4">
        <f t="shared" ref="Q26:Q27" si="18">(E26/C26*100)-100</f>
        <v>-33.305007088787903</v>
      </c>
      <c r="R26" s="4">
        <f t="shared" si="8"/>
        <v>-55.435509410406212</v>
      </c>
      <c r="S26" s="4">
        <f t="shared" ref="S26:S27" si="19">(F26/C26*100)-100</f>
        <v>-72.5884815623875</v>
      </c>
      <c r="T26" s="4">
        <f t="shared" si="10"/>
        <v>-81.684076987822891</v>
      </c>
      <c r="U26" s="4">
        <f t="shared" si="11"/>
        <v>-58.900185394570521</v>
      </c>
      <c r="V26" s="4">
        <f t="shared" ref="V26:V27" si="20">(G26/C26*100)-100</f>
        <v>-72.5884815623875</v>
      </c>
      <c r="W26" s="4">
        <f t="shared" si="13"/>
        <v>-81.684076987822891</v>
      </c>
      <c r="X26" s="4">
        <f t="shared" si="14"/>
        <v>-58.900185394570521</v>
      </c>
      <c r="Y26" s="4">
        <f t="shared" si="15"/>
        <v>0</v>
      </c>
    </row>
    <row r="27" spans="1:25" ht="37.5" x14ac:dyDescent="0.3">
      <c r="A27" s="14" t="s">
        <v>27</v>
      </c>
      <c r="B27" s="15" t="s">
        <v>41</v>
      </c>
      <c r="C27" s="4">
        <v>1421.4037259000002</v>
      </c>
      <c r="D27" s="4">
        <v>2335.0173</v>
      </c>
      <c r="E27" s="4">
        <v>966.2903</v>
      </c>
      <c r="F27" s="4">
        <v>547.0204</v>
      </c>
      <c r="G27" s="4">
        <v>555.10400000000004</v>
      </c>
      <c r="H27" s="4">
        <f t="shared" si="0"/>
        <v>-455.11342590000015</v>
      </c>
      <c r="I27" s="4">
        <f t="shared" si="1"/>
        <v>-1368.7269999999999</v>
      </c>
      <c r="J27" s="4">
        <f t="shared" si="16"/>
        <v>-874.38332590000016</v>
      </c>
      <c r="K27" s="4">
        <f t="shared" si="2"/>
        <v>-1787.9969000000001</v>
      </c>
      <c r="L27" s="4">
        <f t="shared" si="3"/>
        <v>-419.26990000000001</v>
      </c>
      <c r="M27" s="4">
        <f t="shared" si="17"/>
        <v>-866.29972590000011</v>
      </c>
      <c r="N27" s="4">
        <f t="shared" si="4"/>
        <v>-1779.9132999999999</v>
      </c>
      <c r="O27" s="4">
        <f t="shared" si="5"/>
        <v>-411.18629999999996</v>
      </c>
      <c r="P27" s="4">
        <f t="shared" si="6"/>
        <v>8.0836000000000467</v>
      </c>
      <c r="Q27" s="4">
        <f t="shared" si="18"/>
        <v>-32.018589624269694</v>
      </c>
      <c r="R27" s="4">
        <f t="shared" si="8"/>
        <v>-58.617424376256224</v>
      </c>
      <c r="S27" s="4">
        <f t="shared" si="19"/>
        <v>-61.515480082645816</v>
      </c>
      <c r="T27" s="4">
        <f t="shared" si="10"/>
        <v>-76.573175710518285</v>
      </c>
      <c r="U27" s="4">
        <f t="shared" si="11"/>
        <v>-43.389641808471012</v>
      </c>
      <c r="V27" s="4">
        <f t="shared" si="20"/>
        <v>-60.946774664705416</v>
      </c>
      <c r="W27" s="4">
        <f t="shared" si="13"/>
        <v>-76.226985555952837</v>
      </c>
      <c r="X27" s="4">
        <f t="shared" si="14"/>
        <v>-42.553081615328225</v>
      </c>
      <c r="Y27" s="4">
        <f t="shared" si="15"/>
        <v>1.4777511039807791</v>
      </c>
    </row>
    <row r="28" spans="1:25" ht="37.5" x14ac:dyDescent="0.3">
      <c r="A28" s="14" t="s">
        <v>44</v>
      </c>
      <c r="B28" s="15" t="s">
        <v>58</v>
      </c>
      <c r="C28" s="4">
        <v>640.00739573999999</v>
      </c>
      <c r="D28" s="4">
        <v>290.82240000000002</v>
      </c>
      <c r="E28" s="4">
        <v>255.1807</v>
      </c>
      <c r="F28" s="4">
        <v>31.775400000000001</v>
      </c>
      <c r="G28" s="4">
        <v>16.1449</v>
      </c>
      <c r="H28" s="4">
        <f t="shared" si="0"/>
        <v>-384.82669573999999</v>
      </c>
      <c r="I28" s="4">
        <f t="shared" si="1"/>
        <v>-35.641700000000014</v>
      </c>
      <c r="J28" s="4">
        <f t="shared" si="16"/>
        <v>-608.23199574</v>
      </c>
      <c r="K28" s="4">
        <f t="shared" si="2"/>
        <v>-259.04700000000003</v>
      </c>
      <c r="L28" s="4">
        <f t="shared" si="3"/>
        <v>-223.40530000000001</v>
      </c>
      <c r="M28" s="4">
        <f t="shared" si="17"/>
        <v>-623.86249573999999</v>
      </c>
      <c r="N28" s="4">
        <f t="shared" si="4"/>
        <v>-274.67750000000001</v>
      </c>
      <c r="O28" s="4">
        <f t="shared" si="5"/>
        <v>-239.03579999999999</v>
      </c>
      <c r="P28" s="4">
        <f t="shared" si="6"/>
        <v>-15.630500000000001</v>
      </c>
      <c r="Q28" s="4">
        <f t="shared" ref="Q28" si="21">(E28/C28*100)-100</f>
        <v>-60.128476374097097</v>
      </c>
      <c r="R28" s="4">
        <f t="shared" ref="R28" si="22">(E28/D28*100)-100</f>
        <v>-12.255486509979974</v>
      </c>
      <c r="S28" s="4">
        <f t="shared" ref="S28" si="23">(F28/C28*100)-100</f>
        <v>-95.035151123017869</v>
      </c>
      <c r="T28" s="4">
        <f t="shared" ref="T28" si="24">(F28/D28*100)-100</f>
        <v>-89.073950287185582</v>
      </c>
      <c r="U28" s="4">
        <f t="shared" si="11"/>
        <v>-87.547882735645757</v>
      </c>
      <c r="V28" s="4">
        <f t="shared" ref="V28:V29" si="25">(G28/C28*100)-100</f>
        <v>-97.477388525904033</v>
      </c>
      <c r="W28" s="4">
        <f t="shared" ref="W28:W29" si="26">(G28/D28*100)-100</f>
        <v>-94.448536288814068</v>
      </c>
      <c r="X28" s="4">
        <f t="shared" si="14"/>
        <v>-93.673150046222148</v>
      </c>
      <c r="Y28" s="4">
        <f t="shared" si="15"/>
        <v>-49.190568804798687</v>
      </c>
    </row>
    <row r="29" spans="1:25" ht="75" x14ac:dyDescent="0.3">
      <c r="A29" s="14" t="s">
        <v>45</v>
      </c>
      <c r="B29" s="15" t="s">
        <v>59</v>
      </c>
      <c r="C29" s="4">
        <v>683.69477325000003</v>
      </c>
      <c r="D29" s="4">
        <v>359.8503</v>
      </c>
      <c r="E29" s="4">
        <v>189.41900000000001</v>
      </c>
      <c r="F29" s="4">
        <v>115.8113</v>
      </c>
      <c r="G29" s="4">
        <v>113.419</v>
      </c>
      <c r="H29" s="4">
        <f t="shared" ref="H29" si="27">E29-C29</f>
        <v>-494.27577325000004</v>
      </c>
      <c r="I29" s="4">
        <f t="shared" ref="I29" si="28">E29-D29</f>
        <v>-170.43129999999999</v>
      </c>
      <c r="J29" s="4">
        <f t="shared" ref="J29" si="29">F29-C29</f>
        <v>-567.88347325000007</v>
      </c>
      <c r="K29" s="4">
        <f t="shared" ref="K29" si="30">F29-D29</f>
        <v>-244.03899999999999</v>
      </c>
      <c r="L29" s="4">
        <f t="shared" si="3"/>
        <v>-73.607700000000008</v>
      </c>
      <c r="M29" s="4">
        <f t="shared" ref="M29" si="31">G29-C29</f>
        <v>-570.27577325000004</v>
      </c>
      <c r="N29" s="4">
        <f t="shared" ref="N29" si="32">G29-D29</f>
        <v>-246.43130000000002</v>
      </c>
      <c r="O29" s="4">
        <f t="shared" si="5"/>
        <v>-76.000000000000014</v>
      </c>
      <c r="P29" s="4">
        <f t="shared" si="6"/>
        <v>-2.3923000000000059</v>
      </c>
      <c r="Q29" s="4">
        <f t="shared" ref="Q29" si="33">(E29/C29*100)-100</f>
        <v>-72.294800631635511</v>
      </c>
      <c r="R29" s="4">
        <f t="shared" ref="R29" si="34">(E29/D29*100)-100</f>
        <v>-47.361722360659421</v>
      </c>
      <c r="S29" s="4">
        <f t="shared" ref="S29" si="35">(F29/C29*100)-100</f>
        <v>-83.06096455155253</v>
      </c>
      <c r="T29" s="4">
        <f t="shared" ref="T29" si="36">(F29/D29*100)-100</f>
        <v>-67.816811601935584</v>
      </c>
      <c r="U29" s="4">
        <f t="shared" ref="U29" si="37">(F29/E29*100)-100</f>
        <v>-38.859723681362482</v>
      </c>
      <c r="V29" s="4">
        <f t="shared" si="25"/>
        <v>-83.410872155588763</v>
      </c>
      <c r="W29" s="4">
        <f t="shared" si="26"/>
        <v>-68.481615827470478</v>
      </c>
      <c r="X29" s="4">
        <f t="shared" ref="X29" si="38">(G29/E29*100)-100</f>
        <v>-40.122690965531447</v>
      </c>
      <c r="Y29" s="4">
        <f t="shared" ref="Y29" si="39">(G29/F29*100)-100</f>
        <v>-2.0656878905599143</v>
      </c>
    </row>
    <row r="30" spans="1:25" s="7" customFormat="1" ht="33.75" customHeight="1" x14ac:dyDescent="0.3">
      <c r="A30" s="25" t="s">
        <v>0</v>
      </c>
      <c r="B30" s="25"/>
      <c r="C30" s="6">
        <f>SUM(C5:C29)</f>
        <v>146588.33435813998</v>
      </c>
      <c r="D30" s="6">
        <f>SUM(D5:D29)</f>
        <v>191169.08310000002</v>
      </c>
      <c r="E30" s="6">
        <f>SUM(E5:E29)</f>
        <v>162545.6232</v>
      </c>
      <c r="F30" s="6">
        <f>SUM(F5:F29)</f>
        <v>149135.70020000005</v>
      </c>
      <c r="G30" s="6">
        <f>SUM(G5:G29)</f>
        <v>139667.09</v>
      </c>
      <c r="H30" s="6">
        <f>E30-C30</f>
        <v>15957.28884186002</v>
      </c>
      <c r="I30" s="6">
        <f t="shared" si="1"/>
        <v>-28623.459900000016</v>
      </c>
      <c r="J30" s="6">
        <f t="shared" si="16"/>
        <v>2547.365841860068</v>
      </c>
      <c r="K30" s="6">
        <f t="shared" si="2"/>
        <v>-42033.382899999968</v>
      </c>
      <c r="L30" s="6">
        <f t="shared" si="3"/>
        <v>-13409.922999999952</v>
      </c>
      <c r="M30" s="6">
        <f t="shared" si="17"/>
        <v>-6921.2443581399857</v>
      </c>
      <c r="N30" s="6">
        <f t="shared" si="4"/>
        <v>-51501.993100000022</v>
      </c>
      <c r="O30" s="6">
        <f t="shared" si="5"/>
        <v>-22878.533200000005</v>
      </c>
      <c r="P30" s="6">
        <f>G30-F30</f>
        <v>-9468.6102000000537</v>
      </c>
      <c r="Q30" s="6">
        <f t="shared" ref="Q30:Q31" si="40">(E30/C30*100)-100</f>
        <v>10.88578358689422</v>
      </c>
      <c r="R30" s="6">
        <f t="shared" ref="R30:R31" si="41">(E30/D30*100)-100</f>
        <v>-14.972849916859815</v>
      </c>
      <c r="S30" s="6">
        <f t="shared" ref="S30:S31" si="42">(F30/C30*100)-100</f>
        <v>1.7377684609175077</v>
      </c>
      <c r="T30" s="6">
        <f t="shared" ref="T30:T31" si="43">(F30/D30*100)-100</f>
        <v>-21.987542241865768</v>
      </c>
      <c r="U30" s="6">
        <f t="shared" si="11"/>
        <v>-8.2499440686262346</v>
      </c>
      <c r="V30" s="6">
        <f t="shared" ref="V30:V31" si="44">(G30/C30*100)-100</f>
        <v>-4.7215519491682301</v>
      </c>
      <c r="W30" s="6">
        <f t="shared" ref="W30:W31" si="45">(G30/D30*100)-100</f>
        <v>-26.940545126253227</v>
      </c>
      <c r="X30" s="6">
        <f t="shared" si="14"/>
        <v>-14.075145641940608</v>
      </c>
      <c r="Y30" s="6">
        <f t="shared" si="15"/>
        <v>-6.3489896700133244</v>
      </c>
    </row>
    <row r="31" spans="1:25" x14ac:dyDescent="0.3">
      <c r="A31" s="14" t="s">
        <v>51</v>
      </c>
      <c r="B31" s="9" t="s">
        <v>52</v>
      </c>
      <c r="C31" s="10">
        <f>C33-C30</f>
        <v>1120.7476003600168</v>
      </c>
      <c r="D31" s="10">
        <v>1836.41</v>
      </c>
      <c r="E31" s="10">
        <f t="shared" ref="E31" si="46">E33-E30</f>
        <v>991.1871000000101</v>
      </c>
      <c r="F31" s="10">
        <f>F33-F30-F32</f>
        <v>1173.1004999999423</v>
      </c>
      <c r="G31" s="10">
        <f>G33-G30-G32</f>
        <v>963.52979999998934</v>
      </c>
      <c r="H31" s="10">
        <f>E31-C31</f>
        <v>-129.5605003600067</v>
      </c>
      <c r="I31" s="10">
        <f>E31-D31</f>
        <v>-845.22289999998998</v>
      </c>
      <c r="J31" s="10">
        <f t="shared" ref="J31" si="47">F31-C31</f>
        <v>52.352899639925454</v>
      </c>
      <c r="K31" s="10">
        <f t="shared" ref="K31" si="48">F31-D31</f>
        <v>-663.30950000005782</v>
      </c>
      <c r="L31" s="10">
        <f>F31-E31</f>
        <v>181.91339999993215</v>
      </c>
      <c r="M31" s="10">
        <f t="shared" ref="M31" si="49">G31-C31</f>
        <v>-157.21780036002747</v>
      </c>
      <c r="N31" s="10">
        <f t="shared" ref="N31" si="50">G31-D31</f>
        <v>-872.88020000001075</v>
      </c>
      <c r="O31" s="10">
        <f>G31-E31</f>
        <v>-27.657300000020768</v>
      </c>
      <c r="P31" s="10">
        <f t="shared" ref="P31" si="51">G31-F31</f>
        <v>-209.57069999995292</v>
      </c>
      <c r="Q31" s="10">
        <f t="shared" si="40"/>
        <v>-11.560185390393713</v>
      </c>
      <c r="R31" s="10">
        <f t="shared" si="41"/>
        <v>-46.025827565739128</v>
      </c>
      <c r="S31" s="10">
        <f t="shared" si="42"/>
        <v>4.6712479797510298</v>
      </c>
      <c r="T31" s="10">
        <f t="shared" si="43"/>
        <v>-36.119902418308428</v>
      </c>
      <c r="U31" s="10">
        <f t="shared" ref="U31" si="52">(F31/E31*100)-100</f>
        <v>18.35308389303394</v>
      </c>
      <c r="V31" s="10">
        <f t="shared" si="44"/>
        <v>-14.027939949148632</v>
      </c>
      <c r="W31" s="10">
        <f t="shared" si="45"/>
        <v>-47.531880135700121</v>
      </c>
      <c r="X31" s="10">
        <f t="shared" ref="X31" si="53">(G31/E31*100)-100</f>
        <v>-2.7903208183420247</v>
      </c>
      <c r="Y31" s="10">
        <f t="shared" ref="Y31" si="54">(G31/F31*100)-100</f>
        <v>-17.864684227818785</v>
      </c>
    </row>
    <row r="32" spans="1:25" x14ac:dyDescent="0.3">
      <c r="A32" s="14"/>
      <c r="B32" s="9" t="s">
        <v>53</v>
      </c>
      <c r="C32" s="17"/>
      <c r="D32" s="17"/>
      <c r="E32" s="11"/>
      <c r="F32" s="13">
        <v>3600</v>
      </c>
      <c r="G32" s="13">
        <v>7300</v>
      </c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ht="26.25" customHeight="1" x14ac:dyDescent="0.3">
      <c r="A33" s="21" t="s">
        <v>54</v>
      </c>
      <c r="B33" s="21"/>
      <c r="C33" s="18">
        <v>147709.0819585</v>
      </c>
      <c r="D33" s="18">
        <v>193005.49310000002</v>
      </c>
      <c r="E33" s="18">
        <v>163536.81030000001</v>
      </c>
      <c r="F33" s="18">
        <v>153908.80069999999</v>
      </c>
      <c r="G33" s="18">
        <v>147930.61979999999</v>
      </c>
      <c r="H33" s="18">
        <f>E33-C33</f>
        <v>15827.728341500013</v>
      </c>
      <c r="I33" s="18">
        <f>E33-D33</f>
        <v>-29468.68280000001</v>
      </c>
      <c r="J33" s="18">
        <f t="shared" ref="J33" si="55">F33-C33</f>
        <v>6199.7187414999935</v>
      </c>
      <c r="K33" s="18">
        <f t="shared" ref="K33" si="56">F33-D33</f>
        <v>-39096.692400000029</v>
      </c>
      <c r="L33" s="18">
        <f>F33-E33</f>
        <v>-9628.0096000000194</v>
      </c>
      <c r="M33" s="18">
        <f t="shared" ref="M33" si="57">G33-C33</f>
        <v>221.53784149998683</v>
      </c>
      <c r="N33" s="18">
        <f t="shared" ref="N33" si="58">G33-D33</f>
        <v>-45074.873300000036</v>
      </c>
      <c r="O33" s="18">
        <f>G33-E33</f>
        <v>-15606.190500000026</v>
      </c>
      <c r="P33" s="18">
        <f t="shared" ref="P33" si="59">G33-F33</f>
        <v>-5978.1809000000067</v>
      </c>
      <c r="Q33" s="18">
        <f t="shared" ref="Q33" si="60">(E33/C33*100)-100</f>
        <v>10.715474046441472</v>
      </c>
      <c r="R33" s="18">
        <f t="shared" ref="R33" si="61">(E33/D33*100)-100</f>
        <v>-15.26831300326343</v>
      </c>
      <c r="S33" s="18">
        <f t="shared" ref="S33" si="62">(F33/C33*100)-100</f>
        <v>4.1972495254163533</v>
      </c>
      <c r="T33" s="18">
        <f t="shared" ref="T33" si="63">(F33/D33*100)-100</f>
        <v>-20.256777033668811</v>
      </c>
      <c r="U33" s="18">
        <f t="shared" ref="U33" si="64">(F33/E33*100)-100</f>
        <v>-5.8873654086428218</v>
      </c>
      <c r="V33" s="18">
        <f t="shared" ref="V33" si="65">(G33/C33*100)-100</f>
        <v>0.1499825458005688</v>
      </c>
      <c r="W33" s="18">
        <f t="shared" ref="W33" si="66">(G33/D33*100)-100</f>
        <v>-23.354191933099983</v>
      </c>
      <c r="X33" s="18">
        <f t="shared" ref="X33" si="67">(G33/E33*100)-100</f>
        <v>-9.5429221539610865</v>
      </c>
      <c r="Y33" s="18">
        <f t="shared" ref="Y33" si="68">(G33/F33*100)-100</f>
        <v>-3.8842359064656193</v>
      </c>
    </row>
    <row r="35" spans="1:25" x14ac:dyDescent="0.3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</row>
    <row r="36" spans="1:25" x14ac:dyDescent="0.3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</row>
    <row r="37" spans="1:25" x14ac:dyDescent="0.3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</row>
    <row r="38" spans="1:25" x14ac:dyDescent="0.3">
      <c r="E38" s="2"/>
      <c r="F38" s="2"/>
      <c r="G38" s="2"/>
    </row>
    <row r="41" spans="1:25" x14ac:dyDescent="0.3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</row>
    <row r="43" spans="1:25" x14ac:dyDescent="0.3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</row>
    <row r="44" spans="1:25" x14ac:dyDescent="0.3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</row>
  </sheetData>
  <mergeCells count="19">
    <mergeCell ref="A33:B33"/>
    <mergeCell ref="X2:Y2"/>
    <mergeCell ref="A1:Y1"/>
    <mergeCell ref="H3:P3"/>
    <mergeCell ref="Q3:Y3"/>
    <mergeCell ref="A30:B30"/>
    <mergeCell ref="E3:E4"/>
    <mergeCell ref="D3:D4"/>
    <mergeCell ref="C3:C4"/>
    <mergeCell ref="B3:B4"/>
    <mergeCell ref="A3:A4"/>
    <mergeCell ref="F3:F4"/>
    <mergeCell ref="G3:G4"/>
    <mergeCell ref="A41:Y41"/>
    <mergeCell ref="A44:Y44"/>
    <mergeCell ref="A43:Y43"/>
    <mergeCell ref="A35:Y35"/>
    <mergeCell ref="A36:Y36"/>
    <mergeCell ref="A37:Y37"/>
  </mergeCells>
  <printOptions horizontalCentered="1"/>
  <pageMargins left="0.74803149606299213" right="0.74803149606299213" top="0.98425196850393704" bottom="0.98425196850393704" header="0.51181102362204722" footer="0.51181102362204722"/>
  <pageSetup paperSize="8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2021-2025 гг</vt:lpstr>
      <vt:lpstr>'2021-2025 гг'!Заголовки_для_печати</vt:lpstr>
      <vt:lpstr>'2021-2025 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Малышева Дарья Евгеньевна</cp:lastModifiedBy>
  <cp:lastPrinted>2024-10-31T10:27:30Z</cp:lastPrinted>
  <dcterms:created xsi:type="dcterms:W3CDTF">2015-10-14T10:32:24Z</dcterms:created>
  <dcterms:modified xsi:type="dcterms:W3CDTF">2024-11-07T07:09:38Z</dcterms:modified>
</cp:coreProperties>
</file>